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76B268DA-F420-4E43-8FCE-CF23F4EBF3AD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E605" i="3" l="1"/>
  <c r="F605" i="3" s="1"/>
  <c r="H612" i="3" l="1"/>
  <c r="F611" i="3"/>
  <c r="H610" i="3"/>
  <c r="H613" i="3" s="1"/>
  <c r="H609" i="3"/>
  <c r="K608" i="3"/>
  <c r="C608" i="3"/>
  <c r="C609" i="3" s="1"/>
  <c r="C612" i="3" s="1"/>
  <c r="C613" i="3" s="1"/>
  <c r="C614" i="3" s="1"/>
  <c r="K607" i="3"/>
  <c r="C610" i="3" l="1"/>
  <c r="E604" i="3" l="1"/>
  <c r="F604" i="3" s="1"/>
  <c r="G698" i="12"/>
  <c r="G688" i="12" l="1"/>
  <c r="G689" i="12" s="1"/>
  <c r="G690" i="12" s="1"/>
  <c r="G691" i="12" s="1"/>
  <c r="G692" i="12" s="1"/>
  <c r="G693" i="12" s="1"/>
  <c r="G694" i="12" s="1"/>
  <c r="G695" i="12" s="1"/>
  <c r="G696" i="12" s="1"/>
  <c r="G697" i="12" s="1"/>
  <c r="G687" i="12"/>
  <c r="G686" i="12"/>
  <c r="G685" i="12" l="1"/>
  <c r="G684" i="12" l="1"/>
  <c r="N14" i="6" l="1"/>
  <c r="N13" i="6"/>
  <c r="G679" i="12" l="1"/>
  <c r="G680" i="12"/>
  <c r="G681" i="12" s="1"/>
  <c r="G682" i="12" s="1"/>
  <c r="G683" i="12" s="1"/>
  <c r="E603" i="3" l="1"/>
  <c r="F603" i="3" s="1"/>
  <c r="K605" i="3" l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G663" i="12" s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G677" i="12" s="1"/>
  <c r="G678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<sst xmlns="http://schemas.openxmlformats.org/spreadsheetml/2006/main" count="11934" uniqueCount="8811">
  <si>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</si>
  <si>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</si>
  <si>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</si>
  <si>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</si>
  <si>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</si>
  <si>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</si>
  <si>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</si>
  <si>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</si>
  <si>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</si>
  <si>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</si>
  <si>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</si>
  <si>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</si>
  <si>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</si>
  <si>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</si>
  <si>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</si>
  <si>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</si>
  <si>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</si>
  <si>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</si>
  <si>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</si>
  <si>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</si>
  <si>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</si>
  <si>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</si>
  <si>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</si>
  <si>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</si>
  <si>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</si>
  <si>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</si>
  <si>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</si>
  <si>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</si>
  <si>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</si>
  <si>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</si>
  <si>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</si>
  <si>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</si>
  <si>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</si>
  <si>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</si>
  <si>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</si>
  <si>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</si>
  <si>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</si>
  <si>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</si>
  <si>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</si>
  <si>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</si>
  <si>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</si>
  <si>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</si>
  <si>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</si>
  <si>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</si>
  <si>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</si>
  <si>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</si>
  <si>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</si>
  <si>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</si>
  <si>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</si>
  <si>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</si>
  <si>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</si>
  <si>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</si>
  <si>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</si>
  <si>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</si>
  <si>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</si>
  <si>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</si>
  <si>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</si>
  <si>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</si>
  <si>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</si>
  <si>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</si>
  <si>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</si>
  <si>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</si>
  <si>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</si>
  <si>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</si>
  <si>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</si>
  <si>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</si>
  <si>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</si>
  <si>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</si>
  <si>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</si>
  <si>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</si>
  <si>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</si>
  <si>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</si>
  <si>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</si>
  <si>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</si>
  <si>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</si>
  <si>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</si>
  <si>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</si>
  <si>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</si>
  <si>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</si>
  <si>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</si>
  <si>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</si>
  <si>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</si>
  <si>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</si>
  <si>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</si>
  <si>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</si>
  <si>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</si>
  <si>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</si>
  <si>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</si>
  <si>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</si>
  <si>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</si>
  <si>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</si>
  <si>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</si>
  <si>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</si>
  <si>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</si>
  <si>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</si>
  <si>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</si>
  <si>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</si>
  <si>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</si>
  <si>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</si>
  <si>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</si>
  <si>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</si>
  <si>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</si>
  <si>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</si>
  <si>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</si>
  <si>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</si>
  <si>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</si>
  <si>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</si>
  <si>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</si>
  <si>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</si>
  <si>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</si>
  <si>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</si>
  <si>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</si>
  <si>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</si>
  <si>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</si>
  <si>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</si>
  <si>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</si>
  <si>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</si>
  <si>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</si>
  <si>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</si>
  <si>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</si>
  <si>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</si>
  <si>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</si>
  <si>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</si>
  <si>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</si>
  <si>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</si>
  <si>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</si>
  <si>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</si>
  <si>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</si>
  <si>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</si>
  <si>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</si>
  <si>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</si>
  <si>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</si>
  <si>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</si>
  <si>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</si>
  <si>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</si>
  <si>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</si>
  <si>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</si>
  <si>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</si>
  <si>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</si>
  <si>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</si>
  <si>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</si>
  <si>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</si>
  <si>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</si>
  <si>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</si>
  <si>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</si>
  <si>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</si>
  <si>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</si>
  <si>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</si>
  <si>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</si>
  <si>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</si>
  <si>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</si>
  <si>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</si>
  <si>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</si>
  <si>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</si>
  <si>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</si>
  <si>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</si>
  <si>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</si>
  <si>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</si>
  <si>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</si>
  <si>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</si>
  <si>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</si>
  <si>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</si>
  <si>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</si>
  <si>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</si>
  <si>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</si>
  <si>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</si>
  <si>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</si>
  <si>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</si>
  <si>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</si>
  <si>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</si>
  <si>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</si>
  <si>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</si>
  <si>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</si>
  <si>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</si>
  <si>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</si>
  <si>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</si>
  <si>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</si>
  <si>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</si>
  <si>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</si>
  <si>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</si>
  <si>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</si>
  <si>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</si>
  <si>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</si>
  <si>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</si>
  <si>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</si>
  <si>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</si>
  <si>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</si>
  <si>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</si>
  <si>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</si>
  <si>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</si>
  <si>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</si>
  <si>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</si>
  <si>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</si>
  <si>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</si>
  <si>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</si>
  <si>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</si>
  <si>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</si>
  <si>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</si>
  <si>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</si>
  <si>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</si>
  <si>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</si>
  <si>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</si>
  <si>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</si>
  <si>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</si>
  <si>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</si>
  <si>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</si>
  <si>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</si>
  <si>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</si>
  <si>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</si>
  <si>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</si>
  <si>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</si>
  <si>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</si>
  <si>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</si>
  <si>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</si>
  <si>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</si>
  <si>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</si>
  <si>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</si>
  <si>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</si>
  <si>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</si>
  <si>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</si>
  <si>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</si>
  <si>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</si>
  <si>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</si>
  <si>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</si>
  <si>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</si>
  <si>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</si>
  <si>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</si>
  <si>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</si>
  <si>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</si>
  <si>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</si>
  <si>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</si>
  <si>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</si>
  <si>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</si>
  <si>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</si>
  <si>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</si>
  <si>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</si>
  <si>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</si>
  <si>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</si>
  <si>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</si>
  <si>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</si>
  <si>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</si>
  <si>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</si>
  <si>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</si>
  <si>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</si>
  <si>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</si>
  <si>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</si>
  <si>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</si>
  <si>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</si>
  <si>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</si>
  <si>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</si>
  <si>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</si>
  <si>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</si>
  <si>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</si>
  <si>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</si>
  <si>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</si>
  <si>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</si>
  <si>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</si>
  <si>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</si>
  <si>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</si>
  <si>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</si>
  <si>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</si>
  <si>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</si>
  <si>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</si>
  <si>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</si>
  <si>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</si>
  <si>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</si>
  <si>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</si>
  <si>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</si>
  <si>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</si>
  <si>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</si>
  <si>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</si>
  <si>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</si>
  <si>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</si>
  <si>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</si>
  <si>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</si>
  <si>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</si>
  <si>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</si>
  <si>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</si>
  <si>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</si>
  <si>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</si>
  <si>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</si>
  <si>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</si>
  <si>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</si>
  <si>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</si>
  <si>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</si>
  <si>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</si>
  <si>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</si>
  <si>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</si>
  <si>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</si>
  <si>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</si>
  <si>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</si>
  <si>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</si>
  <si>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</si>
  <si>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</si>
  <si>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</si>
  <si>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</si>
  <si>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</si>
  <si>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</si>
  <si>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</si>
  <si>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</si>
  <si>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</si>
  <si>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</si>
  <si>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</si>
  <si>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</si>
  <si>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</si>
  <si>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</si>
  <si>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</si>
  <si>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</si>
  <si>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</si>
  <si>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</si>
  <si>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</si>
  <si>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</si>
  <si>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</si>
  <si>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</si>
  <si>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</si>
  <si>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</si>
  <si>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</si>
  <si>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</si>
  <si>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</si>
  <si>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</si>
  <si>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</si>
  <si>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</si>
  <si>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</si>
  <si>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</si>
  <si>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</si>
  <si>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</si>
  <si>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</si>
  <si>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</si>
  <si>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</si>
  <si>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</si>
  <si>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</si>
  <si>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</si>
  <si>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</si>
  <si>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</si>
  <si>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</si>
  <si>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</si>
  <si>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</si>
  <si>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</si>
  <si>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</si>
  <si>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</si>
  <si>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</si>
  <si>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</si>
  <si>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</si>
  <si>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</si>
  <si>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</si>
  <si>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</si>
  <si>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</si>
  <si>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</si>
  <si>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</si>
  <si>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</si>
  <si>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</si>
  <si>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</si>
  <si>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</si>
  <si>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</si>
  <si>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</si>
  <si>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</si>
  <si>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</si>
  <si>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</si>
  <si>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</si>
  <si>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</si>
  <si>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</si>
  <si>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</si>
  <si>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</si>
  <si>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</si>
  <si>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</si>
  <si>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</si>
  <si>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</si>
  <si>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</si>
  <si>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</si>
  <si>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</si>
  <si>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</si>
  <si>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</si>
  <si>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</si>
  <si>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</si>
  <si>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</si>
  <si>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</si>
  <si>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</si>
  <si>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</si>
  <si>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</si>
  <si>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</si>
  <si>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</si>
  <si>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</si>
  <si>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</si>
  <si>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</si>
  <si>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</si>
  <si>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</si>
  <si>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</si>
  <si>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</si>
  <si>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</si>
  <si>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</si>
  <si>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</si>
  <si>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</si>
  <si>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</si>
  <si>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</si>
  <si>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</si>
  <si>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</si>
  <si>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</si>
  <si>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</si>
  <si>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</si>
  <si>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</si>
  <si>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</si>
  <si>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</si>
  <si>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</si>
  <si>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</si>
  <si>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</si>
  <si>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</si>
  <si>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</si>
  <si>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</si>
  <si>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</si>
  <si>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</si>
  <si>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</si>
  <si>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</si>
  <si>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</si>
  <si>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</si>
  <si>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</si>
  <si>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</si>
  <si>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</si>
  <si>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</si>
  <si>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</si>
  <si>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</si>
  <si>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</si>
  <si>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</si>
  <si>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</si>
  <si>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</si>
  <si>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</si>
  <si>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</si>
  <si>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</si>
  <si>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</si>
  <si>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</si>
  <si>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</si>
  <si>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</si>
  <si>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</si>
  <si>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</si>
  <si>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</si>
  <si>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</si>
  <si>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</si>
  <si>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</si>
  <si>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</si>
  <si>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</si>
  <si>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</si>
  <si>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</si>
  <si>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</si>
  <si>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</si>
  <si>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</si>
  <si>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</si>
  <si>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</si>
  <si>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</si>
  <si>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</si>
  <si>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</si>
  <si>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</si>
  <si>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</si>
  <si>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</si>
  <si>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</si>
  <si>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</si>
  <si>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</si>
  <si>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</si>
  <si>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</si>
  <si>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</si>
  <si>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</si>
  <si>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</si>
  <si>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</si>
  <si>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</si>
  <si>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</si>
  <si>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</si>
  <si>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</si>
  <si>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</si>
  <si>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</si>
  <si>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</si>
  <si>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</si>
  <si>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</si>
  <si>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</si>
  <si>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</si>
  <si>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</si>
  <si>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</si>
  <si>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</si>
  <si>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</si>
  <si>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</si>
  <si>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</si>
  <si>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</si>
  <si>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</si>
  <si>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</si>
  <si>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</si>
  <si>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</si>
  <si>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</si>
  <si>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</si>
  <si>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</si>
  <si>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</si>
  <si>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</si>
  <si>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</si>
  <si>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</si>
  <si>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</si>
  <si>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</si>
  <si>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</si>
  <si>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</si>
  <si>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</si>
  <si>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</si>
  <si>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</si>
  <si>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</si>
  <si>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</si>
  <si>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</si>
  <si>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</si>
  <si>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</si>
  <si>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</si>
  <si>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</si>
  <si>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</si>
  <si>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</si>
  <si>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</si>
  <si>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</si>
  <si>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</si>
  <si>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</si>
  <si>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</si>
  <si>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</si>
  <si>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</si>
  <si>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</si>
  <si>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</si>
  <si>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</si>
  <si>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</si>
  <si>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</si>
  <si>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</si>
  <si>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</si>
  <si>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</si>
  <si>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</si>
  <si>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</si>
  <si>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</si>
  <si>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</si>
  <si>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</si>
  <si>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</si>
  <si>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</si>
  <si>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</si>
  <si>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</si>
  <si>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</si>
  <si>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</si>
  <si>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</si>
  <si>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</si>
  <si>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</si>
  <si>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</si>
  <si>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</si>
  <si>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</si>
  <si>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</si>
  <si>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</si>
  <si>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</si>
  <si>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</si>
  <si>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</si>
  <si>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</si>
  <si>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</si>
  <si>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</si>
  <si>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</si>
  <si>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</si>
  <si>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</si>
  <si>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</si>
  <si>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</si>
  <si>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</si>
  <si>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</si>
  <si>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</si>
  <si>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</si>
  <si>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</si>
  <si>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</si>
  <si>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</si>
  <si>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</si>
  <si>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</si>
  <si>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</si>
  <si>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</si>
  <si>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</si>
  <si>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</si>
  <si>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</si>
  <si>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</si>
  <si>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</si>
  <si>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</si>
  <si>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</si>
  <si>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</si>
  <si>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</si>
  <si>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</si>
  <si>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</si>
  <si>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</si>
  <si>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</si>
  <si>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</si>
  <si>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</si>
  <si>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</si>
  <si>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</si>
  <si>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</si>
  <si>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</si>
  <si>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</si>
  <si>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</si>
  <si>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</si>
  <si>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</si>
  <si>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</si>
  <si>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</si>
  <si>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</si>
  <si>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</si>
  <si>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</si>
  <si>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</si>
  <si>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</si>
  <si>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</si>
  <si>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</si>
  <si>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</si>
  <si>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</si>
  <si>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</si>
  <si>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</si>
  <si>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</si>
  <si>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</si>
  <si>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</si>
  <si>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</si>
  <si>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</si>
  <si>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</si>
  <si>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</si>
  <si>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</si>
  <si>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</si>
  <si>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</si>
  <si>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</si>
  <si>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</si>
  <si>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</si>
  <si>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</si>
  <si>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</si>
  <si>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</si>
  <si>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</si>
  <si>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</si>
  <si>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</si>
  <si>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</si>
  <si>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</si>
  <si>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</si>
  <si>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</si>
  <si>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</si>
  <si>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</si>
  <si>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</si>
  <si>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</si>
  <si>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</si>
  <si>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</si>
  <si>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</si>
  <si>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</si>
  <si>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</si>
  <si>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</si>
  <si>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</si>
  <si>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</si>
  <si>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</si>
  <si>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</si>
  <si>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</si>
  <si>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</si>
  <si>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</si>
  <si>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</si>
  <si>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</si>
  <si>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</si>
  <si>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</si>
  <si>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</si>
  <si>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</si>
  <si>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</si>
  <si>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</si>
  <si>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</si>
  <si>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</si>
  <si>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</si>
  <si>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</si>
  <si>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</si>
  <si>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</si>
  <si>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</si>
  <si>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</si>
  <si>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</si>
  <si>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</si>
  <si>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</si>
  <si>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</si>
  <si>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</si>
  <si>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</si>
  <si>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</si>
  <si>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</si>
  <si>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</si>
  <si>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</si>
  <si>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</si>
  <si>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</si>
  <si>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</si>
  <si>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</si>
  <si>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</si>
  <si>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</si>
  <si>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</si>
  <si>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</si>
  <si>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</si>
  <si>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</si>
  <si>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</si>
  <si>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</si>
  <si>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</si>
  <si>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</si>
  <si>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</si>
  <si>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</si>
  <si>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</si>
  <si>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</si>
  <si>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</si>
  <si>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</si>
  <si>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</si>
  <si>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</si>
  <si>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</si>
  <si>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</si>
  <si>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</si>
  <si>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</si>
  <si>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</si>
  <si>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</si>
  <si>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</si>
  <si>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</si>
  <si>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</si>
  <si>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</si>
  <si>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</si>
  <si>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</si>
  <si>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</si>
  <si>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</si>
  <si>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</si>
  <si>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</si>
  <si>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</si>
  <si>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</si>
  <si>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</si>
  <si>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</si>
  <si>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</si>
  <si>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</si>
  <si>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</si>
  <si>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</si>
  <si>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</si>
  <si>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</si>
  <si>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</si>
  <si>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</si>
  <si>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</si>
  <si>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</si>
  <si>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</si>
  <si>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</si>
  <si>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</si>
  <si>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</si>
  <si>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</si>
  <si>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</si>
  <si>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</si>
  <si>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</si>
  <si>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</si>
  <si>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</si>
  <si>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</si>
  <si>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</si>
  <si>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</si>
  <si>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</si>
  <si>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</si>
  <si>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</si>
  <si>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</si>
  <si>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</si>
  <si>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</si>
  <si>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</si>
  <si>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</si>
  <si>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</si>
  <si>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</si>
  <si>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</si>
  <si>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</si>
  <si>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</si>
  <si>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</si>
  <si>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</si>
  <si>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</si>
  <si>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</si>
  <si>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</si>
  <si>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</si>
  <si>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</si>
  <si>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</si>
  <si>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</si>
  <si>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</si>
  <si>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</si>
  <si>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</si>
  <si>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</si>
  <si>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</si>
  <si>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</si>
  <si>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</si>
  <si>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</si>
  <si>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</si>
  <si>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</si>
  <si>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</si>
  <si>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</si>
  <si>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</si>
  <si>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</si>
  <si>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</si>
  <si>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</si>
  <si>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</si>
  <si>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</si>
  <si>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</si>
  <si>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</si>
  <si>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</si>
  <si>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</si>
  <si>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</si>
  <si>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</si>
  <si>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</si>
  <si>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</si>
  <si>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</si>
  <si>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</si>
  <si>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</si>
  <si>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</si>
  <si>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</si>
  <si>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</si>
  <si>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</si>
  <si>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</si>
  <si>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</si>
  <si>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</si>
  <si>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</si>
  <si>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</si>
  <si>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</si>
  <si>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</si>
  <si>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</si>
  <si>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</si>
  <si>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</si>
  <si>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</si>
  <si>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</si>
  <si>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</si>
  <si>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</si>
  <si>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</si>
  <si>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</si>
  <si>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</si>
  <si>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</si>
  <si>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</si>
  <si>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</si>
  <si>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</si>
  <si>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</si>
  <si>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</si>
  <si>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</si>
  <si>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</si>
  <si>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</si>
  <si>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</si>
  <si>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</si>
  <si>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</si>
  <si>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</si>
  <si>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</si>
  <si>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</si>
  <si>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</si>
  <si>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</si>
  <si>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</si>
  <si>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</si>
  <si>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</si>
  <si>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</si>
  <si>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</si>
  <si>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</si>
  <si>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</si>
  <si>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</si>
  <si>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</si>
  <si>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</si>
  <si>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</si>
  <si>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</si>
  <si>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</si>
  <si>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</si>
  <si>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</si>
  <si>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</si>
  <si>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</si>
  <si>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</si>
  <si>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</si>
  <si>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</si>
  <si>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</si>
  <si>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</si>
  <si>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</si>
  <si>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</si>
  <si>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</si>
  <si>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</si>
  <si>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</si>
  <si>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</si>
  <si>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</si>
  <si>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</si>
  <si>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</si>
  <si>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</si>
  <si>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</si>
  <si>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</si>
  <si>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</si>
  <si>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</si>
  <si>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</si>
  <si>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</si>
  <si>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</si>
  <si>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</si>
  <si>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</si>
  <si>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</si>
  <si>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</si>
  <si>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</si>
  <si>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</si>
  <si>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</si>
  <si>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</si>
  <si>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</si>
  <si>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</si>
  <si>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</si>
  <si>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</si>
  <si>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</si>
  <si>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</si>
  <si>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</si>
  <si>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</si>
  <si>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</si>
  <si>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</si>
  <si>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</si>
  <si>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</si>
  <si>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</si>
  <si>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</si>
  <si>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</si>
  <si>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</si>
  <si>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</si>
  <si>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</si>
  <si>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</si>
  <si>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</si>
  <si>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</si>
  <si>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</si>
  <si>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</si>
  <si>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</si>
  <si>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</si>
  <si>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</si>
  <si>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</si>
  <si>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</si>
  <si>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</si>
  <si>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</si>
  <si>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</si>
  <si>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</si>
  <si>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</si>
  <si>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</si>
  <si>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</si>
  <si>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</si>
  <si>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</si>
  <si>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</si>
  <si>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</si>
  <si>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</si>
  <si>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</si>
  <si>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</si>
  <si>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</si>
  <si>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</si>
  <si>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</si>
  <si>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</si>
  <si>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</si>
  <si>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</si>
  <si>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</si>
  <si>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</si>
  <si>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</si>
  <si>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</si>
  <si>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</si>
  <si>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</si>
  <si>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</si>
  <si>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</si>
  <si>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</si>
  <si>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</si>
  <si>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</si>
  <si>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</si>
  <si>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</si>
  <si>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</si>
  <si>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</si>
  <si>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</si>
  <si>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</si>
  <si>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</si>
  <si>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</si>
  <si>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</si>
  <si>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</si>
  <si>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</si>
  <si>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</si>
  <si>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</si>
  <si>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</si>
  <si>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</si>
  <si>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</si>
  <si>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</si>
  <si>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</si>
  <si>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</si>
  <si>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</si>
  <si>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</si>
  <si>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</si>
  <si>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</si>
  <si>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</si>
  <si>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</si>
  <si>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</si>
  <si>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</si>
  <si>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</si>
  <si>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</si>
  <si>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</si>
  <si>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</si>
  <si>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</si>
  <si>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</si>
  <si>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</si>
  <si>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</si>
  <si>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</si>
  <si>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</si>
  <si>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</si>
  <si>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</si>
  <si>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</si>
  <si>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</si>
  <si>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</si>
  <si>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</si>
  <si>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</si>
  <si>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</si>
  <si>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</si>
  <si>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</si>
  <si>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</si>
  <si>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</si>
  <si>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</si>
  <si>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</si>
  <si>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</si>
  <si>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</si>
  <si>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</si>
  <si>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</si>
  <si>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</si>
  <si>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</si>
  <si>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</si>
  <si>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</si>
  <si>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</si>
  <si>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</si>
  <si>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</si>
  <si>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</si>
  <si>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</si>
  <si>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</si>
  <si>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</si>
  <si>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</si>
  <si>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</si>
  <si>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</si>
  <si>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</si>
  <si>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</si>
  <si>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</si>
  <si>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</si>
  <si>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</si>
  <si>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</si>
  <si>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</si>
  <si>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</si>
  <si>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</si>
  <si>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</si>
  <si>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</si>
  <si>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</si>
  <si>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</si>
  <si>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</si>
  <si>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</si>
  <si>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</si>
  <si>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</si>
  <si>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</si>
  <si>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</si>
  <si>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</si>
  <si>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</si>
  <si>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</si>
  <si>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</si>
  <si>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</si>
  <si>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</si>
  <si>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</si>
  <si>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</si>
  <si>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</si>
  <si>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</si>
  <si>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</si>
  <si>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</si>
  <si>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</si>
  <si>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</si>
  <si>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</si>
  <si>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</si>
  <si>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</si>
  <si>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</si>
  <si>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</si>
  <si>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</si>
  <si>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</si>
  <si>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</si>
  <si>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</si>
  <si>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</si>
  <si>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</si>
  <si>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</si>
  <si>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</si>
  <si>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</si>
  <si>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</si>
  <si>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</si>
  <si>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</si>
  <si>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</si>
  <si>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</si>
  <si>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</si>
  <si>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</si>
  <si>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</si>
  <si>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</si>
  <si>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</si>
  <si>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</si>
  <si>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</si>
  <si>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</si>
  <si>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</si>
  <si>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</si>
  <si>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</si>
  <si>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</si>
  <si>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</si>
  <si>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</si>
  <si>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</si>
  <si>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</si>
  <si>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</si>
  <si>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</si>
  <si>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</si>
  <si>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</si>
  <si>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</si>
  <si>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</si>
  <si>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</si>
  <si>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</si>
  <si>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</si>
  <si>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</si>
  <si>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</si>
  <si>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</si>
  <si>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</si>
  <si>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</si>
  <si>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</si>
  <si>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</si>
  <si>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</si>
  <si>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</si>
  <si>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</si>
  <si>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</si>
  <si>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</si>
  <si>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</si>
  <si>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</si>
  <si>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</si>
  <si>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</si>
  <si>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</si>
  <si>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</si>
  <si>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</si>
  <si>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</si>
  <si>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</si>
  <si>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</si>
  <si>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</si>
  <si>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</si>
  <si>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</si>
  <si>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</si>
  <si>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</si>
  <si>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</si>
  <si>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</si>
  <si>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</si>
  <si>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</si>
  <si>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</si>
  <si>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</si>
  <si>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</si>
  <si>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</si>
  <si>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</si>
  <si>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</si>
  <si>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</si>
  <si>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</si>
  <si>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</si>
  <si>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</si>
  <si>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</si>
  <si>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</si>
  <si>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</si>
  <si>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</si>
  <si>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</si>
  <si>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</si>
  <si>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</si>
  <si>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</si>
  <si>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</si>
  <si>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</si>
  <si>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</si>
  <si>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</si>
  <si>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</si>
  <si>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</si>
  <si>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</si>
  <si>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</si>
  <si>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</si>
  <si>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</si>
  <si>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</si>
  <si>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</si>
  <si>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</si>
  <si>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</si>
  <si>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</si>
  <si>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</si>
  <si>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</si>
  <si>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</si>
  <si>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</si>
  <si>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</si>
  <si>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</si>
  <si>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</si>
  <si>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</si>
  <si>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</si>
  <si>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</si>
  <si>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</si>
  <si>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</si>
  <si>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</si>
  <si>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</si>
  <si>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</si>
  <si>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</si>
  <si>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</si>
  <si>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</si>
  <si>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</si>
  <si>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</si>
  <si>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</si>
  <si>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</si>
  <si>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</si>
  <si>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</si>
  <si>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</si>
  <si>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</si>
  <si>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</si>
  <si>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</si>
  <si>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</si>
  <si>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</si>
  <si>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</si>
  <si>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</si>
  <si>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</si>
  <si>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</si>
  <si>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</si>
  <si>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</si>
  <si>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</si>
  <si>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</si>
  <si>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</si>
  <si>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</si>
  <si>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</si>
  <si>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</si>
  <si>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</si>
  <si>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</si>
  <si>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</si>
  <si>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</si>
  <si>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</si>
  <si>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</si>
  <si>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</si>
  <si>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</si>
  <si>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</si>
  <si>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</si>
  <si>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</si>
  <si>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</si>
  <si>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</si>
  <si>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</si>
  <si>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</si>
  <si>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</si>
  <si>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</si>
  <si>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</si>
  <si>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</si>
  <si>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</si>
  <si>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</si>
  <si>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</si>
  <si>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</si>
  <si>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</si>
  <si>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</si>
  <si>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</si>
  <si>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</si>
  <si>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</si>
  <si>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</si>
  <si>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</si>
  <si>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</si>
  <si>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</si>
  <si>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</si>
  <si>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</si>
  <si>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</si>
  <si>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</si>
  <si>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</si>
  <si>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</si>
  <si>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</si>
  <si>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</si>
  <si>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</si>
  <si>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</si>
  <si>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</si>
  <si>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</si>
  <si>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</si>
  <si>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</si>
  <si>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</si>
  <si>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</si>
  <si>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</si>
  <si>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</si>
  <si>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</si>
  <si>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</si>
  <si>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</si>
  <si>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</si>
  <si>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</si>
  <si>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</si>
  <si>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</si>
  <si>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</si>
  <si>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</si>
  <si>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</si>
  <si>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</si>
  <si>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</si>
  <si>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</si>
  <si>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</si>
  <si>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</si>
  <si>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</si>
  <si>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</si>
  <si>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</si>
  <si>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</si>
  <si>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</si>
  <si>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</si>
  <si>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</si>
  <si>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</si>
  <si>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</si>
  <si>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</si>
  <si>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</si>
  <si>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</si>
  <si>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</si>
  <si>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</si>
  <si>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</si>
  <si>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</si>
  <si>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</si>
  <si>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</si>
  <si>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</si>
  <si>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</si>
  <si>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</si>
  <si>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</si>
  <si>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</si>
  <si>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</si>
  <si>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</si>
  <si>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</si>
  <si>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</si>
  <si>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</si>
  <si>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</si>
  <si>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</si>
  <si>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</si>
  <si>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</si>
  <si>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</si>
  <si>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</si>
  <si>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</si>
  <si>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</si>
  <si>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</si>
  <si>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</si>
  <si>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</si>
  <si>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</si>
  <si>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</si>
  <si>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</si>
  <si>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</si>
  <si>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</si>
  <si>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</si>
  <si>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</si>
  <si>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</si>
  <si>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</si>
  <si>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</si>
  <si>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</si>
  <si>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</si>
  <si>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</si>
  <si>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</si>
  <si>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</si>
  <si>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</si>
  <si>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</si>
  <si>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</si>
  <si>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</si>
  <si>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</si>
  <si>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</si>
  <si>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</si>
  <si>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</si>
  <si>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</si>
  <si>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</si>
  <si>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</si>
  <si>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</si>
  <si>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</si>
  <si>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</si>
  <si>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</si>
  <si>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</si>
  <si>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</si>
  <si>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</si>
  <si>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</si>
  <si>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</si>
  <si>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</si>
  <si>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</si>
  <si>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</si>
  <si>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</si>
  <si>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</si>
  <si>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</si>
  <si>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</si>
  <si>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</si>
  <si>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</si>
  <si>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</si>
  <si>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</si>
  <si>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</si>
  <si>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</si>
  <si>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</si>
  <si>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</si>
  <si>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</si>
  <si>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</si>
  <si>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</si>
  <si>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</si>
  <si>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</si>
  <si>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</si>
  <si>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</si>
  <si>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</si>
  <si>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</si>
  <si>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</si>
  <si>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</si>
  <si>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</si>
  <si>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</si>
  <si>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</si>
  <si>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</si>
  <si>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</si>
  <si>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</si>
  <si>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</si>
  <si>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</si>
  <si>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</si>
  <si>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</si>
  <si>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</si>
  <si>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</si>
  <si>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</si>
  <si>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</si>
  <si>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</si>
  <si>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</si>
  <si>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</si>
  <si>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</si>
  <si>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</si>
  <si>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</si>
  <si>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</si>
  <si>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</si>
  <si>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</si>
  <si>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</si>
  <si>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</si>
  <si>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</si>
  <si>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</si>
  <si>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</si>
  <si>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</si>
  <si>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</si>
  <si>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</si>
  <si>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</si>
  <si>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</si>
  <si>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</si>
  <si>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</si>
  <si>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</si>
  <si>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</si>
  <si>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</si>
  <si>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</si>
  <si>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</si>
  <si>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</si>
  <si>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</si>
  <si>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</si>
  <si>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</si>
  <si>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</si>
  <si>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</si>
  <si>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</si>
  <si>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</si>
  <si>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</si>
  <si>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</si>
  <si>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</si>
  <si>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</si>
  <si>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</si>
  <si>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</si>
  <si>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</si>
  <si>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</si>
  <si>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</si>
  <si>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</si>
  <si>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</si>
  <si>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</si>
  <si>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</si>
  <si>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</si>
  <si>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</si>
  <si>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</si>
  <si>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</si>
  <si>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</si>
  <si>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</si>
  <si>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</si>
  <si>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</si>
  <si>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</si>
  <si>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</si>
  <si>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</si>
  <si>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</si>
  <si>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</si>
  <si>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</si>
  <si>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</si>
  <si>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</si>
  <si>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</si>
  <si>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</si>
  <si>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</si>
  <si>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</si>
  <si>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</si>
  <si>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</si>
  <si>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</si>
  <si>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</si>
  <si>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</si>
  <si>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</si>
  <si>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</si>
  <si>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</si>
  <si>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</si>
  <si>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</si>
  <si>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</si>
  <si>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</si>
  <si>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</si>
  <si>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</si>
  <si>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</si>
  <si>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</si>
  <si>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</si>
  <si>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</si>
  <si>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</si>
  <si>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</si>
  <si>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</si>
  <si>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</si>
  <si>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</si>
  <si>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</si>
  <si>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</si>
  <si>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</si>
  <si>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</si>
  <si>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</si>
  <si>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</si>
  <si>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</si>
  <si>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</si>
  <si>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</si>
  <si>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</si>
  <si>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</si>
  <si>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</si>
  <si>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</si>
  <si>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</si>
  <si>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</si>
  <si>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</si>
  <si>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</si>
  <si>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</si>
  <si>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</si>
  <si>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</si>
  <si>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</si>
  <si>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</si>
  <si>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</si>
  <si>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</si>
  <si>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</si>
  <si>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</si>
  <si>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</si>
  <si>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</si>
  <si>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</si>
  <si>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</si>
  <si>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</si>
  <si>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</si>
  <si>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</si>
  <si>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</si>
  <si>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</si>
  <si>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</si>
  <si>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</si>
  <si>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</si>
  <si>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</si>
  <si>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</si>
  <si>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</si>
  <si>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</si>
  <si>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</si>
  <si>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</si>
  <si>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</si>
  <si>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</si>
  <si>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</si>
  <si>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</si>
  <si>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</si>
  <si>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</si>
  <si>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</si>
  <si>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</si>
  <si>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</si>
  <si>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</si>
  <si>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</si>
  <si>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</si>
  <si>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</si>
  <si>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</si>
  <si>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</si>
  <si>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</si>
  <si>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</si>
  <si>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</si>
  <si>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</si>
  <si>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</si>
  <si>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</si>
  <si>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</si>
  <si>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</si>
  <si>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</si>
  <si>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</si>
  <si>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</si>
  <si>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</si>
  <si>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</si>
  <si>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</si>
  <si>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</si>
  <si>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</si>
  <si>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</si>
  <si>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</si>
  <si>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</si>
  <si>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</si>
  <si>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</si>
  <si>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</si>
  <si>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</si>
  <si>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</si>
  <si>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</si>
  <si>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</si>
  <si>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</si>
  <si>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</si>
  <si>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</si>
  <si>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</si>
  <si>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</si>
  <si>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</si>
  <si>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</si>
  <si>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</si>
  <si>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</si>
  <si>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</si>
  <si>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</si>
  <si>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</si>
  <si>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</si>
  <si>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</si>
  <si>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</si>
  <si>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</si>
  <si>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</si>
  <si>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</si>
  <si>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</si>
  <si>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</si>
  <si>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</si>
  <si>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</si>
  <si>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</si>
  <si>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</si>
  <si>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</si>
  <si>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</si>
  <si>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</si>
  <si>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</si>
  <si>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</si>
  <si>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</si>
  <si>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</si>
  <si>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</si>
  <si>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</si>
  <si>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</si>
  <si>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</si>
  <si>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</si>
  <si>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</si>
  <si>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</si>
  <si>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</si>
  <si>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</si>
  <si>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</si>
  <si>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</si>
  <si>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</si>
  <si>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</si>
  <si>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</si>
  <si>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</si>
  <si>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</si>
  <si>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</si>
  <si>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</si>
  <si>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</si>
  <si>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</si>
  <si>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</si>
  <si>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</si>
  <si>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</si>
  <si>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</si>
  <si>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</si>
  <si>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</si>
  <si>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</si>
  <si>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</si>
  <si>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</si>
  <si>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</si>
  <si>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</si>
  <si>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</si>
  <si>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</si>
  <si>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</si>
  <si>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</si>
  <si>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</si>
  <si>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</si>
  <si>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</si>
  <si>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</si>
  <si>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</si>
  <si>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</si>
  <si>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</si>
  <si>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</si>
  <si>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</si>
  <si>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</si>
  <si>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</si>
  <si>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</si>
  <si>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</si>
  <si>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</si>
  <si>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</si>
  <si>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</si>
  <si>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</si>
  <si>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</si>
  <si>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</si>
  <si>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</si>
  <si>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</si>
  <si>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</si>
  <si>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</si>
  <si>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</si>
  <si>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</si>
  <si>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</si>
  <si>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</si>
  <si>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</si>
  <si>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</si>
  <si>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</si>
  <si>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</si>
  <si>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</si>
  <si>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</si>
  <si>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</si>
  <si>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</si>
  <si>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</si>
  <si>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</si>
  <si>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</si>
  <si>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</si>
  <si>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</si>
  <si>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</si>
  <si>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</si>
  <si>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</si>
  <si>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</si>
  <si>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</si>
  <si>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</si>
  <si>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</si>
  <si>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</si>
  <si>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</si>
  <si>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</si>
  <si>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</si>
  <si>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</si>
  <si>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</si>
  <si>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</si>
  <si>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</si>
  <si>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</si>
  <si>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</si>
  <si>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</si>
  <si>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</si>
  <si>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</si>
  <si>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</si>
  <si>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</si>
  <si>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</si>
  <si>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</si>
  <si>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</si>
  <si>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</si>
  <si>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</si>
  <si>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</si>
  <si>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</si>
  <si>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</si>
  <si>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</si>
  <si>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</si>
  <si>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</si>
  <si>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</si>
  <si>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</si>
  <si>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</si>
  <si>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</si>
  <si>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</si>
  <si>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</si>
  <si>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</si>
  <si>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</si>
  <si>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</si>
  <si>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</si>
  <si>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</si>
  <si>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</si>
  <si>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</si>
  <si>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</si>
  <si>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</si>
  <si>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</si>
  <si>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</si>
  <si>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</si>
  <si>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</si>
  <si>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</si>
  <si>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</si>
  <si>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</si>
  <si>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</si>
  <si>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</si>
  <si>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</si>
  <si>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</si>
  <si>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</si>
  <si>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</si>
  <si>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</si>
  <si>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</si>
  <si>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</si>
  <si>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</si>
  <si>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</si>
  <si>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</si>
  <si>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</si>
  <si>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</si>
  <si>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</si>
  <si>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</si>
  <si>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</si>
  <si>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</si>
  <si>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</si>
  <si>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</si>
  <si>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</si>
  <si>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</si>
  <si>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</si>
  <si>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</si>
  <si>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</si>
  <si>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</si>
  <si>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</si>
  <si>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</si>
  <si>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</si>
  <si>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</si>
  <si>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</si>
  <si>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</si>
  <si>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</si>
  <si>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</si>
  <si>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</si>
  <si>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</si>
  <si>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</si>
  <si>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</si>
  <si>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</si>
  <si>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</si>
  <si>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</si>
  <si>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</si>
  <si>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</si>
  <si>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</si>
  <si>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</si>
  <si>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</si>
  <si>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</si>
  <si>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</si>
  <si>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</si>
  <si>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</si>
  <si>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</si>
  <si>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</si>
  <si>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</si>
  <si>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</si>
  <si>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</si>
  <si>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</si>
  <si>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</si>
  <si>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</si>
  <si>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</si>
  <si>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</si>
  <si>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</si>
  <si>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</si>
  <si>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</si>
  <si>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</si>
  <si>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</si>
  <si>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</si>
  <si>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</si>
  <si>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</si>
  <si>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</si>
  <si>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</si>
  <si>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</si>
  <si>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</si>
  <si>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</si>
  <si>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</si>
  <si>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</si>
  <si>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</si>
  <si>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</si>
  <si>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</si>
  <si>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</si>
  <si>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</si>
  <si>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</si>
  <si>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</si>
  <si>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</si>
  <si>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</si>
  <si>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</si>
  <si>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</si>
  <si>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</si>
  <si>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</si>
  <si>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</si>
  <si>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</si>
  <si>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</si>
  <si>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</si>
  <si>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</si>
  <si>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</si>
  <si>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</si>
  <si>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</si>
  <si>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</si>
  <si>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</si>
  <si>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</si>
  <si>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</si>
  <si>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</si>
  <si>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</si>
  <si>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</si>
  <si>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</si>
  <si>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</si>
  <si>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</si>
  <si>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</si>
  <si>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</si>
  <si>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</si>
  <si>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</si>
  <si>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</si>
  <si>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</si>
  <si>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</si>
  <si>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</si>
  <si>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</si>
  <si>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</si>
  <si>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</si>
  <si>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</si>
  <si>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</si>
  <si>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</si>
  <si>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</si>
  <si>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</si>
  <si>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</si>
  <si>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</si>
  <si>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</si>
  <si>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</si>
  <si>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</si>
  <si>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</si>
  <si>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</si>
  <si>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</si>
  <si>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</si>
  <si>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</si>
  <si>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</si>
  <si>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</si>
  <si>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</si>
  <si>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</si>
  <si>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</si>
  <si>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</si>
  <si>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</si>
  <si>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</si>
  <si>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</si>
  <si>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</si>
  <si>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</si>
  <si>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</si>
  <si>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</si>
  <si>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</si>
  <si>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</si>
  <si>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</si>
  <si>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</si>
  <si>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</si>
  <si>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</si>
  <si>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</si>
  <si>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</si>
  <si>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</si>
  <si>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</si>
  <si>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</si>
  <si>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</si>
  <si>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</si>
  <si>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</si>
  <si>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</si>
  <si>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</si>
  <si>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</si>
  <si>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</si>
  <si>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</si>
  <si>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</si>
  <si>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</si>
  <si>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</si>
  <si>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</si>
  <si>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</si>
  <si>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</si>
  <si>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</si>
  <si>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</si>
  <si>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</si>
  <si>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</si>
  <si>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</si>
  <si>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</si>
  <si>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</si>
  <si>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</si>
  <si>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</si>
  <si>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</si>
  <si>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</si>
  <si>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</si>
  <si>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</si>
  <si>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</si>
  <si>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</si>
  <si>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</si>
  <si>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</si>
  <si>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</si>
  <si>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</si>
  <si>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</si>
  <si>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</si>
  <si>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</si>
  <si>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</si>
  <si>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</si>
  <si>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</si>
  <si>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</si>
  <si>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</si>
  <si>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</si>
  <si>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</si>
  <si>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</si>
  <si>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</si>
  <si>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</si>
  <si>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</si>
  <si>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</si>
  <si>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</si>
  <si>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</si>
  <si>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</si>
  <si>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</si>
  <si>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</si>
  <si>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</si>
  <si>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</si>
  <si>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</si>
  <si>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</si>
  <si>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</si>
  <si>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</si>
  <si>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</si>
  <si>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</si>
  <si>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</si>
  <si>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</si>
  <si>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</si>
  <si>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</si>
  <si>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</si>
  <si>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</si>
  <si>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</si>
  <si>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</si>
  <si>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</si>
  <si>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</si>
  <si>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</si>
  <si>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</si>
  <si>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</si>
  <si>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</si>
  <si>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</si>
  <si>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</si>
  <si>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</si>
  <si>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</si>
  <si>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</si>
  <si>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</si>
  <si>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</si>
  <si>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</si>
  <si>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</si>
  <si>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</si>
  <si>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</si>
  <si>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</si>
  <si>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</si>
  <si>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</si>
  <si>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</si>
  <si>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</si>
  <si>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</si>
  <si>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</si>
  <si>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</si>
  <si>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</si>
  <si>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</si>
  <si>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</si>
  <si>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</si>
  <si>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</si>
  <si>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</si>
  <si>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</si>
  <si>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</si>
  <si>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</si>
  <si>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</si>
  <si>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</si>
  <si>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</si>
  <si>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</si>
  <si>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</si>
  <si>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</si>
  <si>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</si>
  <si>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</si>
  <si>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</si>
  <si>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</si>
  <si>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</si>
  <si>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</si>
  <si>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</si>
  <si>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</si>
  <si>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</si>
  <si>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</si>
  <si>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</si>
  <si>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</si>
  <si>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</si>
  <si>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</si>
  <si>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</si>
  <si>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</si>
  <si>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</si>
  <si>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</si>
  <si>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</si>
  <si>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</si>
  <si>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</si>
  <si>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</si>
  <si>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</si>
  <si>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</si>
  <si>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</si>
  <si>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</si>
  <si>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</si>
  <si>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</si>
  <si>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</si>
  <si>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</si>
  <si>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</si>
  <si>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</si>
  <si>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</si>
  <si>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</si>
  <si>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</si>
  <si>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</si>
  <si>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</si>
  <si>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</si>
  <si>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</si>
  <si>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</si>
  <si>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</si>
  <si>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</si>
  <si>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</si>
  <si>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</si>
  <si>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</si>
  <si>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</si>
  <si>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</si>
  <si>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</si>
  <si>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</si>
  <si>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</si>
  <si>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</si>
  <si>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</si>
  <si>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</si>
  <si>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</si>
  <si>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</si>
  <si>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</si>
  <si>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</si>
  <si>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</si>
  <si>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</si>
  <si>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</si>
  <si>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</si>
  <si>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</si>
  <si>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</si>
  <si>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</si>
  <si>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</si>
  <si>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</si>
  <si>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</si>
  <si>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</si>
  <si>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</si>
  <si>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</si>
  <si>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</si>
  <si>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</si>
  <si>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</si>
  <si>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</si>
  <si>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</si>
  <si>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</si>
  <si>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</si>
  <si>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</si>
  <si>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</si>
  <si>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</si>
  <si>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</si>
  <si>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</si>
  <si>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</si>
  <si>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</si>
  <si>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</si>
  <si>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</si>
  <si>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</si>
  <si>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</si>
  <si>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</si>
  <si>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</si>
  <si>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</si>
  <si>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</si>
  <si>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</si>
  <si>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</si>
  <si>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</si>
  <si>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</si>
  <si>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</si>
  <si>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</si>
  <si>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</si>
  <si>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</si>
  <si>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</si>
  <si>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</si>
  <si>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</si>
  <si>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</si>
  <si>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</si>
  <si>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</si>
  <si>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</si>
  <si>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</si>
  <si>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</si>
  <si>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</si>
  <si>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</si>
  <si>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</si>
  <si>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</si>
  <si>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</si>
  <si>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</si>
  <si>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</si>
  <si>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</si>
  <si>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</si>
  <si>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</si>
  <si>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</si>
  <si>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</si>
  <si>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</si>
  <si>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</si>
  <si>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</si>
  <si>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</si>
  <si>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</si>
  <si>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</si>
  <si>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</si>
  <si>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</si>
  <si>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</si>
  <si>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</si>
  <si>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</si>
  <si>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</si>
  <si>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</si>
  <si>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</si>
  <si>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</si>
  <si>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</si>
  <si>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</si>
  <si>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</si>
  <si>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</si>
  <si>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</si>
  <si>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</si>
  <si>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</si>
  <si>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</si>
  <si>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</si>
  <si>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</si>
  <si>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</si>
  <si>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</si>
  <si>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</si>
  <si>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</si>
  <si>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</si>
  <si>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</si>
  <si>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</si>
  <si>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</si>
  <si>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</si>
  <si>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</si>
  <si>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</si>
  <si>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</si>
  <si>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</si>
  <si>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</si>
  <si>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</si>
  <si>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</si>
  <si>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</si>
  <si>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</si>
  <si>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</si>
  <si>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</si>
  <si>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</si>
  <si>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</si>
  <si>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</si>
  <si>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</si>
  <si>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</si>
  <si>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</si>
  <si>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</si>
  <si>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</si>
  <si>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</si>
  <si>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</si>
  <si>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</si>
  <si>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</si>
  <si>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</si>
  <si>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</si>
  <si>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</si>
  <si>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</si>
  <si>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</si>
  <si>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</si>
  <si>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</si>
  <si>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</si>
  <si>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</si>
  <si>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</si>
  <si>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</si>
  <si>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</si>
  <si>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</si>
  <si>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</si>
  <si>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</si>
  <si>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</si>
  <si>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</si>
  <si>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</si>
  <si>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</si>
  <si>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</si>
  <si>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</si>
  <si>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</si>
  <si>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</si>
  <si>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</si>
  <si>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</si>
  <si>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</si>
  <si>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</si>
  <si>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</si>
  <si>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</si>
  <si>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</si>
  <si>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</si>
  <si>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</si>
  <si>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</si>
  <si>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</si>
  <si>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</si>
  <si>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</si>
  <si>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</si>
  <si>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</si>
  <si>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</si>
  <si>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</si>
  <si>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</si>
  <si>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</si>
  <si>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</si>
  <si>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</si>
  <si>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</si>
  <si>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</si>
  <si>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</si>
  <si>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</si>
  <si>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</si>
  <si>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</si>
  <si>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</si>
  <si>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</si>
  <si>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</si>
  <si>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</si>
  <si>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</si>
  <si>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</si>
  <si>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</si>
  <si>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</si>
  <si>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</si>
  <si>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</si>
  <si>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</si>
  <si>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</si>
  <si>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</si>
  <si>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</si>
  <si>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</si>
  <si>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</si>
  <si>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</si>
  <si>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</si>
  <si>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</si>
  <si>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</si>
  <si>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</si>
  <si>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</si>
  <si>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</si>
  <si>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</si>
  <si>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</si>
  <si>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</si>
  <si>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</si>
  <si>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</si>
  <si>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</si>
  <si>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</si>
  <si>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</si>
  <si>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</si>
  <si>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</si>
  <si>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</si>
  <si>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</si>
  <si>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</si>
  <si>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</si>
  <si>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</si>
  <si>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</si>
  <si>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</si>
  <si>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</si>
  <si>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</si>
  <si>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</si>
  <si>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</si>
  <si>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</si>
  <si>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</si>
  <si>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</si>
  <si>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</si>
  <si>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</si>
  <si>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</si>
  <si>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</si>
  <si>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</si>
  <si>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</si>
  <si>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</si>
  <si>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</si>
  <si>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</si>
  <si>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</si>
  <si>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</si>
  <si>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</si>
  <si>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</si>
  <si>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</si>
  <si>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</si>
  <si>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</si>
  <si>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</si>
  <si>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</si>
  <si>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</si>
  <si>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</si>
  <si>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</si>
  <si>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</si>
  <si>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</si>
  <si>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</si>
  <si>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</si>
  <si>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</si>
  <si>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</si>
  <si>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</si>
  <si>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</si>
  <si>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</si>
  <si>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</si>
  <si>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</si>
  <si>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</si>
  <si>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</si>
  <si>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</si>
  <si>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</si>
  <si>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</si>
  <si>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</si>
  <si>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</si>
  <si>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</si>
  <si>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</si>
  <si>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</si>
  <si>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</si>
  <si>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</si>
  <si>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</si>
  <si>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</si>
  <si>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</si>
  <si>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</si>
  <si>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</si>
  <si>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</si>
  <si>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</si>
  <si>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</si>
  <si>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</si>
  <si>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</si>
  <si>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</si>
  <si>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</si>
  <si>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</si>
  <si>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</si>
  <si>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</si>
  <si>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</si>
  <si>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</si>
  <si>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</si>
  <si>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</si>
  <si>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</si>
  <si>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</si>
  <si>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</si>
  <si>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</si>
  <si>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</si>
  <si>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</si>
  <si>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</si>
  <si>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</si>
  <si>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</si>
  <si>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</si>
  <si>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</si>
  <si>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</si>
  <si>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</si>
  <si>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</si>
  <si>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</si>
  <si>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</si>
  <si>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</si>
  <si>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</si>
  <si>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</si>
  <si>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</si>
  <si>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</si>
  <si>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</si>
  <si>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</si>
  <si>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</si>
  <si>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</si>
  <si>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</si>
  <si>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</si>
  <si>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</si>
  <si>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</si>
  <si>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</si>
  <si>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</si>
  <si>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</si>
  <si>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</si>
  <si>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</si>
  <si>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</si>
  <si>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</si>
  <si>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</si>
  <si>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</si>
  <si>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</si>
  <si>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</si>
  <si>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</si>
  <si>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</si>
  <si>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</si>
  <si>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</si>
  <si>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</si>
  <si>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</si>
  <si>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</si>
  <si>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</si>
  <si>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</si>
  <si>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</si>
  <si>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</si>
  <si>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</si>
  <si>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</si>
  <si>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</si>
  <si>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</si>
  <si>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</si>
  <si>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</si>
  <si>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</si>
  <si>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</si>
  <si>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</si>
  <si>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</si>
  <si>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</si>
  <si>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</si>
  <si>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</si>
  <si>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</si>
  <si>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</si>
  <si>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</si>
  <si>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</si>
  <si>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</si>
  <si>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</si>
  <si>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</si>
  <si>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</si>
  <si>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</si>
  <si>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</si>
  <si>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</si>
  <si>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</si>
  <si>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</si>
  <si>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</si>
  <si>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</si>
  <si>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</si>
  <si>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</si>
  <si>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</si>
  <si>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</si>
  <si>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</si>
  <si>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</si>
  <si>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</si>
  <si>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</si>
  <si>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</si>
  <si>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</si>
  <si>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</si>
  <si>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</si>
  <si>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</si>
  <si>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</si>
  <si>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</si>
  <si>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</si>
  <si>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</si>
  <si>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</si>
  <si>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</si>
  <si>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</si>
  <si>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</si>
  <si>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</si>
  <si>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</si>
  <si>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</si>
  <si>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</si>
  <si>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</si>
  <si>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</si>
  <si>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</si>
  <si>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</si>
  <si>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</si>
  <si>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</si>
  <si>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</si>
  <si>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</si>
  <si>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</si>
  <si>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</si>
  <si>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</si>
  <si>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</si>
  <si>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</si>
  <si>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</si>
  <si>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</si>
  <si>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</si>
  <si>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</si>
  <si>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</si>
  <si>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</si>
  <si>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</si>
  <si>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</si>
  <si>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</si>
  <si>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</si>
  <si>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</si>
  <si>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</si>
  <si>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</si>
  <si>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</si>
  <si>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</si>
  <si>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</si>
  <si>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</si>
  <si>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</si>
  <si>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</si>
  <si>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</si>
  <si>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</si>
  <si>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</si>
  <si>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</si>
  <si>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</si>
  <si>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</si>
  <si>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</si>
  <si>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</si>
  <si>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</si>
  <si>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</si>
  <si>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</si>
  <si>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</si>
  <si>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</si>
  <si>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</si>
  <si>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</si>
  <si>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</si>
  <si>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</si>
  <si>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</si>
  <si>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</si>
  <si>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</si>
  <si>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</si>
  <si>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</si>
  <si>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</si>
  <si>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</si>
  <si>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</si>
  <si>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</si>
  <si>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</si>
  <si>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</si>
  <si>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</si>
  <si>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</si>
  <si>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</si>
  <si>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</si>
  <si>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</si>
  <si>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</si>
  <si>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</si>
  <si>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</si>
  <si>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</si>
  <si>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</si>
  <si>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</si>
  <si>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</si>
  <si>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</si>
  <si>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</si>
  <si>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</si>
  <si>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</si>
  <si>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</si>
  <si>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</si>
  <si>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</si>
  <si>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</si>
  <si>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</si>
  <si>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</si>
  <si>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</si>
  <si>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</si>
  <si>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</si>
  <si>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</si>
  <si>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</si>
  <si>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</si>
  <si>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</si>
  <si>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</si>
  <si>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</si>
  <si>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</si>
  <si>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</si>
  <si>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</si>
  <si>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</si>
  <si>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</si>
  <si>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</si>
  <si>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</si>
  <si>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</si>
  <si>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</si>
  <si>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</si>
  <si>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</si>
  <si>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</si>
  <si>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</si>
  <si>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</si>
  <si>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</si>
  <si>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</si>
  <si>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</si>
  <si>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</si>
  <si>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</si>
  <si>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</si>
  <si>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</si>
  <si>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</si>
  <si>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</si>
  <si>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</si>
  <si>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</si>
  <si>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</si>
  <si>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</si>
  <si>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</si>
  <si>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</si>
  <si>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</si>
  <si>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</si>
  <si>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</si>
  <si>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</si>
  <si>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</si>
  <si>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</si>
  <si>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</si>
  <si>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</si>
  <si>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</si>
  <si>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</si>
  <si>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</si>
  <si>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</si>
  <si>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</si>
  <si>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</si>
  <si>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</si>
  <si>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</si>
  <si>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</si>
  <si>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</si>
  <si>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</si>
  <si>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</si>
  <si>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</si>
  <si>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</si>
  <si>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</si>
  <si>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</si>
  <si>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</si>
  <si>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</si>
  <si>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</si>
  <si>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</si>
  <si>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</si>
  <si>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</si>
  <si>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</si>
  <si>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</si>
  <si>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</si>
  <si>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</si>
  <si>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</si>
  <si>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</si>
  <si>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</si>
  <si>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</si>
  <si>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</si>
  <si>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</si>
  <si>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</si>
  <si>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</si>
  <si>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</si>
  <si>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</si>
  <si>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</si>
  <si>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</si>
  <si>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</si>
  <si>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</si>
  <si>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</si>
  <si>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</si>
  <si>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</si>
  <si>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</si>
  <si>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</si>
  <si>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</si>
  <si>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</si>
  <si>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</si>
  <si>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</si>
  <si>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</si>
  <si>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</si>
  <si>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</si>
  <si>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</si>
  <si>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</si>
  <si>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</si>
  <si>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</si>
  <si>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</si>
  <si>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</si>
  <si>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</si>
  <si>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</si>
  <si>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</si>
  <si>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</si>
  <si>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</si>
  <si>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</si>
  <si>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</si>
  <si>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</si>
  <si>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</si>
  <si>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</si>
  <si>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</si>
  <si>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</si>
  <si>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</si>
  <si>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</si>
  <si>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</si>
  <si>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</si>
  <si>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</si>
  <si>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</si>
  <si>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</si>
  <si>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</si>
  <si>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</si>
  <si>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</si>
  <si>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</si>
  <si>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</si>
  <si>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</si>
  <si>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</si>
  <si>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</si>
  <si>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</si>
  <si>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</si>
  <si>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</si>
  <si>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</si>
  <si>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</si>
  <si>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</si>
  <si>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</si>
  <si>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</si>
  <si>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</si>
  <si>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</si>
  <si>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</si>
  <si>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</si>
  <si>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</si>
  <si>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</si>
  <si>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</si>
  <si>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</si>
  <si>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</si>
  <si>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</si>
  <si>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</si>
  <si>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</si>
  <si>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</si>
  <si>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</si>
  <si>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</si>
  <si>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</si>
  <si>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</si>
  <si>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</si>
  <si>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</si>
  <si>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</si>
  <si>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</si>
  <si>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</si>
  <si>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</si>
  <si>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</si>
  <si>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</si>
  <si>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</si>
  <si>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</si>
  <si>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</si>
  <si>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</si>
  <si>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</si>
  <si>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</si>
  <si>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</si>
  <si>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</si>
  <si>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</si>
  <si>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</si>
  <si>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</si>
  <si>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</si>
  <si>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</si>
  <si>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</si>
  <si>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</si>
  <si>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</si>
  <si>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</si>
  <si>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</si>
  <si>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</si>
  <si>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</si>
  <si>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</si>
  <si>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</si>
  <si>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</si>
  <si>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</si>
  <si>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</si>
  <si>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</si>
  <si>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</si>
  <si>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</si>
  <si>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</si>
  <si>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</si>
  <si>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</si>
  <si>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</si>
  <si>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</si>
  <si>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</si>
  <si>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</si>
  <si>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</si>
  <si>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</si>
  <si>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</si>
  <si>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</si>
  <si>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</si>
  <si>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</si>
  <si>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</si>
  <si>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</si>
  <si>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</si>
  <si>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</si>
  <si>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</si>
  <si>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</si>
  <si>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</si>
  <si>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</si>
  <si>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</si>
  <si>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</si>
  <si>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</si>
  <si>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</si>
  <si>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</si>
  <si>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</si>
  <si>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</si>
  <si>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</si>
  <si>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</si>
  <si>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</si>
  <si>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</si>
  <si>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</si>
  <si>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</si>
  <si>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</si>
  <si>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</si>
  <si>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</si>
  <si>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</si>
  <si>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</si>
  <si>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</si>
  <si>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</si>
  <si>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</si>
  <si>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</si>
  <si>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</si>
  <si>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</si>
  <si>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</si>
  <si>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</si>
  <si>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</si>
  <si>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</si>
  <si>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</si>
  <si>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</si>
  <si>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</si>
  <si>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</si>
  <si>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</si>
  <si>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</si>
  <si>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</si>
  <si>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</si>
  <si>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</si>
  <si>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</si>
  <si>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</si>
  <si>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</si>
  <si>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</si>
  <si>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</si>
  <si>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</si>
  <si>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</si>
  <si>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</si>
  <si>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</si>
  <si>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</si>
  <si>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</si>
  <si>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</si>
  <si>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</si>
  <si>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</si>
  <si>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</si>
  <si>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</si>
  <si>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</si>
  <si>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</si>
  <si>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</si>
  <si>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</si>
  <si>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</si>
  <si>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</si>
  <si>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</si>
  <si>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</si>
  <si>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</si>
  <si>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</si>
  <si>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</si>
  <si>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</si>
  <si>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</si>
  <si>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</si>
  <si>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</si>
  <si>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</si>
  <si>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</si>
  <si>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</si>
  <si>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</si>
  <si>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</si>
  <si>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</si>
  <si>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</si>
  <si>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</si>
  <si>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</si>
  <si>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</si>
  <si>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</si>
  <si>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</si>
  <si>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</si>
  <si>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</si>
  <si>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</si>
  <si>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</si>
  <si>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</si>
  <si>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</si>
  <si>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</si>
  <si>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</si>
  <si>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</si>
  <si>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</si>
  <si>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</si>
  <si>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</si>
  <si>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</si>
  <si>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</si>
  <si>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</si>
  <si>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</si>
  <si>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</si>
  <si>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</si>
  <si>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</si>
  <si>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</si>
  <si>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</si>
  <si>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</si>
  <si>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</si>
  <si>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</si>
  <si>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</si>
  <si>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</si>
  <si>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</si>
  <si>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</si>
  <si>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</si>
  <si>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</si>
  <si>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</si>
  <si>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</si>
  <si>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</si>
  <si>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</si>
  <si>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</si>
  <si>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</si>
  <si>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</si>
  <si>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</si>
  <si>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</si>
  <si>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</si>
  <si>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</si>
  <si>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</si>
  <si>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</si>
  <si>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</si>
  <si>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</si>
  <si>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</si>
  <si>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</si>
  <si>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</si>
  <si>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</si>
  <si>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</si>
  <si>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</si>
  <si>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</si>
  <si>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</si>
  <si>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</si>
  <si>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</si>
  <si>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</si>
  <si>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</si>
  <si>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</si>
  <si>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</si>
  <si>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</si>
  <si>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</si>
  <si>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</si>
  <si>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</si>
  <si>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</si>
  <si>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</si>
  <si>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</si>
  <si>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</si>
  <si>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</si>
  <si>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</si>
  <si>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</si>
  <si>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</si>
  <si>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</si>
  <si>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</si>
  <si>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</si>
  <si>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</si>
  <si>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</si>
  <si>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</si>
  <si>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</si>
  <si>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</si>
  <si>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</si>
  <si>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</si>
  <si>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</si>
  <si>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</si>
  <si>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</si>
  <si>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</si>
  <si>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</si>
  <si>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</si>
  <si>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</si>
  <si>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</si>
  <si>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</si>
  <si>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</si>
  <si>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</si>
  <si>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</si>
  <si>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</si>
  <si>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</si>
  <si>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</si>
  <si>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</si>
  <si>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</si>
  <si>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</si>
  <si>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</si>
  <si>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</si>
  <si>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</si>
  <si>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</si>
  <si>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</si>
  <si>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</si>
  <si>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</si>
  <si>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</si>
  <si>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</si>
  <si>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</si>
  <si>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</si>
  <si>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</si>
  <si>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</si>
  <si>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</si>
  <si>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</si>
  <si>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</si>
  <si>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</si>
  <si>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</si>
  <si>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</si>
  <si>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</si>
  <si>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</si>
  <si>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</si>
  <si>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</si>
  <si>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</si>
  <si>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</si>
  <si>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</si>
  <si>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</si>
  <si>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</si>
  <si>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</si>
  <si>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</si>
  <si>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</si>
  <si>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</si>
  <si>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</si>
  <si>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</si>
  <si>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</si>
  <si>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</si>
  <si>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</si>
  <si>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</si>
  <si>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</si>
  <si>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</si>
  <si>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</si>
  <si>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</si>
  <si>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</si>
  <si>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</si>
  <si>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</si>
  <si>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</si>
  <si>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</si>
  <si>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</si>
  <si>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</si>
  <si>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</si>
  <si>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</si>
  <si>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</si>
  <si>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</si>
  <si>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</si>
  <si>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</si>
  <si>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</si>
  <si>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</si>
  <si>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</si>
  <si>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</si>
  <si>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</si>
  <si>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</si>
  <si>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</si>
  <si>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</si>
  <si>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</si>
  <si>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</si>
  <si>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</si>
  <si>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</si>
  <si>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</si>
  <si>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</si>
  <si>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</si>
  <si>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</si>
  <si>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</si>
  <si>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</si>
  <si>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</si>
  <si>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</si>
  <si>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</si>
  <si>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</si>
  <si>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</si>
  <si>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</si>
  <si>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</si>
  <si>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</si>
  <si>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</si>
  <si>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</si>
  <si>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</si>
  <si>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</si>
  <si>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</si>
  <si>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</si>
  <si>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</si>
  <si>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</si>
  <si>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</si>
  <si>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</si>
  <si>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</si>
  <si>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</si>
  <si>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</si>
  <si>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</si>
  <si>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</si>
  <si>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</si>
  <si>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</si>
  <si>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</si>
  <si>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</si>
  <si>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</si>
  <si>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</si>
  <si>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</si>
  <si>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</si>
  <si>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</si>
  <si>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</si>
  <si>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</si>
  <si>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</si>
  <si>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</si>
  <si>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</si>
  <si>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</si>
  <si>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</si>
  <si>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</si>
  <si>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</si>
  <si>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</si>
  <si>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</si>
  <si>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</si>
  <si>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</si>
  <si>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</si>
  <si>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</si>
  <si>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</si>
  <si>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</si>
  <si>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</si>
  <si>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</si>
  <si>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</si>
  <si>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</si>
  <si>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</si>
  <si>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</si>
  <si>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</si>
  <si>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</si>
  <si>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</si>
  <si>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</si>
  <si>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</si>
  <si>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</si>
  <si>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</si>
  <si>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</si>
  <si>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</si>
  <si>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</si>
  <si>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</si>
  <si>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</si>
  <si>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</si>
  <si>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</si>
  <si>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</si>
  <si>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</si>
  <si>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</si>
  <si>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</si>
  <si>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</si>
  <si>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</si>
  <si>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</si>
  <si>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</si>
  <si>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</si>
  <si>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</si>
  <si>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</si>
  <si>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</si>
  <si>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</si>
  <si>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</si>
  <si>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</si>
  <si>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</si>
  <si>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</si>
  <si>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</si>
  <si>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</si>
  <si>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</si>
  <si>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</si>
  <si>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</si>
  <si>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</si>
  <si>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</si>
  <si>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</si>
  <si>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</si>
  <si>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</si>
  <si>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</si>
  <si>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</si>
  <si>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</si>
  <si>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</si>
  <si>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</si>
  <si>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</si>
  <si>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</si>
  <si>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</si>
  <si>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</si>
  <si>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</si>
  <si>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</si>
  <si>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</si>
  <si>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</si>
  <si>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</si>
  <si>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</si>
  <si>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</si>
  <si>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</si>
  <si>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</si>
  <si>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</si>
  <si>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</si>
  <si>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</si>
  <si>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</si>
  <si>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</si>
  <si>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</si>
  <si>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</si>
  <si>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</si>
  <si>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</si>
  <si>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</si>
  <si>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</si>
  <si>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</si>
  <si>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</si>
  <si>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</si>
  <si>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</si>
  <si>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</si>
  <si>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</si>
  <si>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</si>
  <si>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</si>
  <si>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</si>
  <si>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</si>
  <si>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</si>
  <si>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</si>
  <si>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</si>
  <si>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</si>
  <si>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</si>
  <si>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</si>
  <si>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</si>
  <si>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</si>
  <si>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</si>
  <si>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</si>
  <si>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</si>
  <si>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</si>
  <si>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</si>
  <si>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</si>
  <si>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</si>
  <si>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</si>
  <si>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</si>
  <si>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</si>
  <si>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</si>
  <si>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</si>
  <si>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</si>
  <si>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</si>
  <si>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</si>
  <si>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</si>
  <si>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</si>
  <si>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</si>
  <si>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</si>
  <si>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</si>
  <si>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</si>
  <si>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</si>
  <si>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</si>
  <si>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</si>
  <si>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</si>
  <si>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</si>
  <si>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</si>
  <si>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</si>
  <si>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</si>
  <si>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</si>
  <si>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</si>
  <si>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</si>
  <si>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</si>
  <si>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</si>
  <si>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</si>
  <si>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</si>
  <si>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</si>
  <si>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</si>
  <si>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</si>
  <si>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</si>
  <si>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</si>
  <si>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</si>
  <si>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</si>
  <si>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</si>
  <si>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</si>
  <si>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</si>
  <si>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</si>
  <si>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</si>
  <si>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</si>
  <si>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</si>
  <si>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</si>
  <si>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</si>
  <si>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</si>
  <si>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</si>
  <si>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</si>
  <si>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</si>
  <si>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</si>
  <si>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</si>
  <si>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</si>
  <si>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</si>
  <si>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</si>
  <si>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</si>
  <si>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</si>
  <si>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</si>
  <si>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</si>
  <si>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</si>
  <si>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</si>
  <si>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</si>
  <si>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</si>
  <si>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</si>
  <si>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</si>
  <si>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</si>
  <si>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</si>
  <si>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</si>
  <si>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</si>
  <si>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</si>
  <si>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</si>
  <si>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</si>
  <si>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</si>
  <si>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</si>
  <si>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</si>
  <si>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</si>
  <si>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</si>
  <si>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</si>
  <si>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</si>
  <si>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</si>
  <si>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</si>
  <si>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</si>
  <si>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</si>
  <si>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</si>
  <si>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</si>
  <si>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</si>
  <si>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</si>
  <si>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</si>
  <si>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</si>
  <si>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</si>
  <si>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</si>
  <si>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</si>
  <si>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</si>
  <si>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</si>
  <si>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</si>
  <si>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</si>
  <si>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</si>
  <si>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</si>
  <si>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</si>
  <si>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</si>
  <si>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</si>
  <si>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</si>
  <si>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</si>
  <si>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</si>
  <si>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</si>
  <si>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</si>
  <si>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</si>
  <si>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</si>
  <si>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</si>
  <si>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</si>
  <si>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</si>
  <si>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</si>
  <si>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</si>
  <si>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</si>
  <si>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</si>
  <si>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</si>
  <si>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</si>
  <si>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</si>
  <si>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</si>
  <si>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</si>
  <si>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</si>
  <si>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</si>
  <si>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</si>
  <si>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</si>
  <si>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</si>
  <si>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</si>
  <si>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</si>
  <si>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</si>
  <si>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</si>
  <si>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</si>
  <si>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</si>
  <si>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</si>
  <si>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</si>
  <si>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</si>
  <si>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</si>
  <si>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</si>
  <si>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</si>
  <si>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</si>
  <si>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</si>
  <si>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</si>
  <si>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</si>
  <si>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</si>
  <si>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</si>
  <si>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</si>
  <si>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</si>
  <si>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</si>
  <si>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</si>
  <si>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</si>
  <si>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</si>
  <si>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</si>
  <si>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</si>
  <si>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</si>
  <si>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</si>
  <si>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</si>
  <si>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</si>
  <si>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</si>
  <si>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</si>
  <si>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</si>
  <si>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</si>
  <si>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</si>
  <si>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</si>
  <si>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</si>
  <si>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</si>
  <si>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</si>
  <si>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</si>
  <si>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</si>
  <si>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</si>
  <si>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</si>
  <si>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</si>
  <si>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</si>
  <si>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</si>
  <si>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</si>
  <si>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</si>
  <si>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</si>
  <si>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</si>
  <si>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</si>
  <si>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</si>
  <si>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</si>
  <si>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</si>
  <si>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</si>
  <si>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</si>
  <si>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</si>
  <si>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</si>
  <si>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</si>
  <si>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</si>
  <si>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</si>
  <si>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</si>
  <si>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</si>
  <si>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</si>
  <si>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</si>
  <si>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</si>
  <si>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</si>
  <si>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</si>
  <si>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</si>
  <si>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</si>
  <si>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</si>
  <si>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</si>
  <si>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</si>
  <si>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</si>
  <si>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</si>
  <si>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</si>
  <si>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</si>
  <si>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</si>
  <si>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</si>
  <si>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</si>
  <si>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</si>
  <si>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</si>
  <si>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</si>
  <si>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</si>
  <si>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</si>
  <si>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</si>
  <si>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</si>
  <si>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</si>
  <si>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</si>
  <si>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</si>
  <si>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</si>
  <si>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</si>
  <si>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</si>
  <si>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</si>
  <si>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</si>
  <si>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</si>
  <si>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</si>
  <si>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</si>
  <si>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</si>
  <si>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</si>
  <si>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</si>
  <si>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</si>
  <si>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</si>
  <si>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</si>
  <si>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</si>
  <si>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</si>
  <si>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</si>
  <si>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</si>
  <si>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</si>
  <si>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</si>
  <si>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</si>
  <si>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</si>
  <si>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</si>
  <si>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</si>
  <si>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</si>
  <si>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</si>
  <si>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</si>
  <si>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</si>
  <si>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</si>
  <si>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</si>
  <si>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</si>
  <si>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</si>
  <si>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</si>
  <si>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</si>
  <si>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</si>
  <si>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</si>
  <si>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</si>
  <si>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</si>
  <si>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</si>
  <si>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</si>
  <si>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</si>
  <si>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</si>
  <si>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</si>
  <si>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</si>
  <si>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</si>
  <si>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</si>
  <si>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</si>
  <si>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</si>
  <si>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</si>
  <si>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</si>
  <si>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</si>
  <si>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</si>
  <si>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</si>
  <si>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</si>
  <si>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</si>
  <si>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</si>
  <si>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</si>
  <si>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</si>
  <si>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</si>
  <si>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</si>
  <si>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</si>
  <si>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</si>
  <si>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</si>
  <si>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</si>
  <si>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</si>
  <si>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</si>
  <si>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</si>
  <si>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</si>
  <si>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</si>
  <si>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</si>
  <si>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</si>
  <si>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</si>
  <si>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</si>
  <si>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</si>
  <si>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</si>
  <si>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</si>
  <si>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</si>
  <si>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</si>
  <si>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</si>
  <si>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</si>
  <si>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</si>
  <si>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</si>
  <si>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</si>
  <si>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</si>
  <si>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</si>
  <si>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</si>
  <si>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</si>
  <si>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</si>
  <si>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</si>
  <si>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</si>
  <si>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</si>
  <si>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</si>
  <si>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</si>
  <si>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</si>
  <si>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</si>
  <si>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</si>
  <si>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</si>
  <si>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</si>
  <si>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</si>
  <si>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</si>
  <si>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</si>
  <si>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</si>
  <si>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</si>
  <si>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</si>
  <si>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</si>
  <si>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</si>
  <si>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</si>
  <si>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</si>
  <si>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</si>
  <si>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</si>
  <si>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</si>
  <si>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</si>
  <si>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</si>
  <si>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</si>
  <si>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</si>
  <si>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</si>
  <si>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</si>
  <si>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</si>
  <si>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</si>
  <si>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</si>
  <si>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</si>
  <si>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</si>
  <si>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</si>
  <si>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</si>
  <si>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</si>
  <si>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</si>
  <si>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</si>
  <si>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</si>
  <si>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</si>
  <si>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</si>
  <si>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</si>
  <si>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</si>
  <si>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</si>
  <si>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</si>
  <si>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</si>
  <si>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</si>
  <si>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</si>
  <si>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</si>
  <si>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</si>
  <si>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</si>
  <si>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</si>
  <si>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</si>
  <si>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</si>
  <si>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</si>
  <si>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</si>
  <si>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</si>
  <si>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</si>
  <si>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</si>
  <si>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</si>
  <si>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</si>
  <si>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</si>
  <si>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</si>
  <si>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</si>
  <si>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</si>
  <si>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</si>
  <si>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</si>
  <si>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</si>
  <si>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</si>
  <si>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</si>
  <si>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</si>
  <si>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</si>
  <si>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</si>
  <si>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</si>
  <si>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</si>
  <si>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</si>
  <si>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</si>
  <si>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</si>
  <si>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</si>
  <si>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</si>
  <si>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</si>
  <si>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</si>
  <si>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</si>
  <si>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</si>
  <si>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</si>
  <si>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</si>
  <si>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</si>
  <si>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</si>
  <si>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</si>
  <si>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</si>
  <si>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</si>
  <si>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</si>
  <si>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</si>
  <si>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</si>
  <si>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</si>
  <si>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</si>
  <si>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</si>
  <si>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</si>
  <si>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</si>
  <si>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</si>
  <si>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</si>
  <si>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</si>
  <si>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</si>
  <si>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</si>
  <si>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</si>
  <si>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</si>
  <si>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</si>
  <si>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</si>
  <si>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</si>
  <si>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</si>
  <si>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</si>
  <si>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</si>
  <si>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</si>
  <si>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</si>
  <si>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</si>
  <si>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</si>
  <si>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</si>
  <si>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</si>
  <si>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</si>
  <si>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</si>
  <si>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</si>
  <si>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</si>
  <si>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</si>
  <si>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</si>
  <si>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</si>
  <si>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</si>
  <si>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</si>
  <si>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</si>
  <si>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</si>
  <si>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</si>
  <si>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</si>
  <si>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</si>
  <si>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</si>
  <si>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</si>
  <si>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</si>
  <si>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</si>
  <si>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</si>
  <si>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</si>
  <si>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</si>
  <si>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</si>
  <si>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</si>
  <si>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</si>
  <si>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</si>
  <si>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</si>
  <si>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</si>
  <si>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</si>
  <si>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</si>
  <si>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</si>
  <si>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</si>
  <si>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</si>
  <si>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</si>
  <si>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</si>
  <si>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</si>
  <si>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</si>
  <si>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</si>
  <si>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</si>
  <si>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</si>
  <si>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</si>
  <si>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</si>
  <si>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</si>
  <si>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</si>
  <si>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</si>
  <si>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</si>
  <si>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</si>
  <si>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</si>
  <si>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</si>
  <si>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</si>
  <si>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</si>
  <si>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</si>
  <si>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</si>
  <si>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</si>
  <si>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</si>
  <si>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</si>
  <si>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</si>
  <si>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</si>
  <si>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</si>
  <si>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</si>
  <si>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</si>
  <si>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</si>
  <si>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</si>
  <si>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</si>
  <si>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</si>
  <si>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</si>
  <si>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</si>
  <si>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</si>
  <si>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</si>
  <si>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</si>
  <si>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</si>
  <si>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</si>
  <si>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</si>
  <si>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</si>
  <si>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</si>
  <si>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</si>
  <si>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</si>
  <si>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</si>
  <si>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</si>
  <si>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</si>
  <si>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</si>
  <si>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</si>
  <si>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</si>
  <si>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</si>
  <si>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</si>
  <si>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</si>
  <si>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</si>
  <si>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</si>
  <si>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</si>
  <si>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</si>
  <si>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</si>
  <si>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</si>
  <si>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</si>
  <si>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</si>
  <si>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</si>
  <si>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</si>
  <si>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</si>
  <si>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</si>
  <si>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</si>
  <si>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</si>
  <si>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</si>
  <si>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</si>
  <si>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</si>
  <si>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</si>
  <si>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</si>
  <si>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</si>
  <si>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</si>
  <si>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</si>
  <si>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</si>
  <si>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</si>
  <si>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</si>
  <si>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</si>
  <si>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</si>
  <si>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</si>
  <si>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</si>
  <si>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</si>
  <si>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</si>
  <si>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</si>
  <si>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</si>
  <si>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</si>
  <si>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</si>
  <si>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</si>
  <si>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</si>
  <si>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</si>
  <si>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</si>
  <si>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</si>
  <si>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</si>
  <si>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</si>
  <si>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</si>
  <si>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</si>
  <si>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</si>
  <si>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</si>
  <si>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</si>
  <si>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</si>
  <si>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</si>
  <si>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</si>
  <si>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</si>
  <si>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</si>
  <si>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</si>
  <si>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</si>
  <si>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</si>
  <si>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</si>
  <si>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</si>
  <si>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</si>
  <si>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</si>
  <si>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</si>
  <si>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</si>
  <si>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</si>
  <si>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</si>
  <si>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</si>
  <si>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</si>
  <si>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</si>
  <si>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</si>
  <si>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</si>
  <si>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</si>
  <si>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</si>
  <si>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</si>
  <si>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</si>
  <si>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</si>
  <si>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</si>
  <si>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</si>
  <si>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</si>
  <si>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</si>
  <si>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</si>
  <si>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</si>
  <si>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</si>
  <si>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</si>
  <si>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</si>
  <si>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</si>
  <si>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</si>
  <si>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</si>
  <si>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</si>
  <si>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</si>
  <si>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</si>
  <si>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</si>
  <si>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</si>
  <si>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</si>
  <si>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</si>
  <si>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</si>
  <si>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</si>
  <si>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</si>
  <si>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</si>
  <si>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</si>
  <si>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</si>
  <si>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</si>
  <si>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</si>
  <si>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</si>
  <si>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</si>
  <si>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</si>
  <si>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</si>
  <si>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</si>
  <si>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</si>
  <si>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</si>
  <si>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</si>
  <si>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</si>
  <si>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</si>
  <si>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</si>
  <si>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</si>
  <si>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</si>
  <si>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</si>
  <si>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</si>
  <si>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</si>
  <si>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</si>
  <si>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</si>
  <si>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</si>
  <si>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</si>
  <si>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</si>
  <si>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</si>
  <si>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</si>
  <si>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</si>
  <si>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</si>
  <si>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</si>
  <si>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</si>
  <si>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</si>
  <si>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</si>
  <si>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</si>
  <si>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</si>
  <si>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</si>
  <si>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</si>
  <si>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</si>
  <si>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</si>
  <si>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</si>
  <si>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</si>
  <si>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</si>
  <si>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</si>
  <si>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</si>
  <si>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</si>
  <si>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</si>
  <si>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</si>
  <si>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</si>
  <si>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</si>
  <si>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</si>
  <si>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</si>
  <si>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</si>
  <si>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</si>
  <si>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</si>
  <si>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</si>
  <si>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</si>
  <si>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</si>
  <si>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</si>
  <si>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</si>
  <si>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</si>
  <si>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</si>
  <si>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</si>
  <si>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</si>
  <si>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</si>
  <si>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</si>
  <si>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</si>
  <si>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</si>
  <si>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</si>
  <si>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</si>
  <si>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</si>
  <si>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</si>
  <si>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</si>
  <si>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</si>
  <si>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</si>
  <si>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</si>
  <si>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</si>
  <si>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</si>
  <si>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</si>
  <si>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</si>
  <si>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</si>
  <si>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</si>
  <si>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</si>
  <si>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</si>
  <si>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</si>
  <si>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</si>
  <si>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</si>
  <si>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</si>
  <si>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</si>
  <si>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</si>
  <si>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</si>
  <si>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</si>
  <si>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</si>
  <si>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</si>
  <si>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</si>
  <si>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</si>
  <si>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</si>
  <si>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</si>
  <si>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</si>
  <si>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</si>
  <si>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</si>
  <si>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</si>
  <si>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</si>
  <si>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</si>
  <si>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</si>
  <si>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</si>
  <si>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</si>
  <si>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</si>
  <si>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</si>
  <si>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</si>
  <si>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</si>
  <si>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</si>
  <si>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</si>
  <si>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</si>
  <si>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</si>
  <si>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</si>
  <si>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</si>
  <si>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</si>
  <si>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</si>
  <si>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</si>
  <si>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</si>
  <si>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</si>
  <si>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</si>
  <si>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</si>
  <si>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</si>
  <si>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</si>
  <si>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</si>
  <si>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</si>
  <si>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</si>
  <si>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</si>
  <si>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</si>
  <si>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</si>
  <si>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</si>
  <si>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</si>
  <si>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</si>
  <si>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</si>
  <si>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</si>
  <si>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</si>
  <si>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</si>
  <si>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</si>
  <si>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</si>
  <si>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</si>
  <si>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</si>
  <si>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</si>
  <si>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</si>
  <si>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</si>
  <si>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</si>
  <si>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</si>
  <si>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</si>
  <si>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</si>
  <si>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</si>
  <si>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</si>
  <si>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</si>
  <si>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</si>
  <si>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</si>
  <si>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</si>
  <si>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</si>
  <si>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</si>
  <si>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</si>
  <si>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</si>
  <si>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</si>
  <si>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</si>
  <si>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</si>
  <si>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</si>
  <si>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</si>
  <si>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</si>
  <si>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</si>
  <si>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</si>
  <si>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</si>
  <si>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</si>
  <si>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</si>
  <si>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</si>
  <si>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</si>
  <si>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</si>
  <si>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</si>
  <si>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</si>
  <si>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</si>
  <si>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</si>
  <si>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</si>
  <si>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</si>
  <si>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</si>
  <si>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</si>
  <si>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</si>
  <si>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</si>
  <si>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</si>
  <si>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</si>
  <si>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</si>
  <si>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</si>
  <si>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</si>
  <si>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</si>
  <si>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</si>
  <si>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</si>
  <si>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</si>
  <si>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</si>
  <si>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</si>
  <si>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</si>
  <si>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</si>
  <si>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</si>
  <si>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</si>
  <si>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</si>
  <si>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</si>
  <si>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</si>
  <si>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</si>
  <si>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</si>
  <si>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</si>
  <si>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</si>
  <si>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</si>
  <si>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</si>
  <si>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</si>
  <si>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</si>
  <si>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</si>
  <si>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</si>
  <si>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</si>
  <si>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</si>
  <si>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</si>
  <si>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</si>
  <si>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</si>
  <si>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</si>
  <si>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</si>
  <si>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</si>
  <si>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</si>
  <si>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</si>
  <si>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</si>
  <si>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</si>
  <si>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</si>
  <si>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</si>
  <si>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</si>
  <si>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</si>
  <si>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</si>
  <si>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</si>
  <si>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</si>
  <si>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</si>
  <si>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</si>
  <si>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</si>
  <si>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</si>
  <si>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</si>
  <si>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</si>
  <si>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</si>
  <si>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</si>
  <si>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</si>
  <si>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</si>
  <si>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</si>
  <si>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</si>
  <si>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</si>
  <si>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</si>
  <si>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</si>
  <si>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</si>
  <si>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</si>
  <si>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</si>
  <si>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</si>
  <si>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</si>
  <si>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</si>
  <si>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</si>
  <si>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</si>
  <si>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</si>
  <si>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</si>
  <si>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</si>
  <si>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</si>
  <si>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</si>
  <si>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</si>
  <si>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</si>
  <si>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</si>
  <si>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</si>
  <si>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</si>
  <si>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</si>
  <si>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</si>
  <si>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</si>
  <si>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</si>
  <si>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</si>
  <si>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</si>
  <si>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</si>
  <si>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</si>
  <si>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</si>
  <si>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</si>
  <si>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</si>
  <si>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</si>
  <si>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</si>
  <si>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</si>
  <si>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</si>
  <si>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</si>
  <si>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</si>
  <si>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</si>
  <si>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</si>
  <si>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</si>
  <si>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</si>
  <si>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</si>
  <si>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</si>
  <si>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</si>
  <si>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</si>
  <si>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</si>
  <si>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</si>
  <si>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</si>
  <si>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</si>
  <si>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</si>
  <si>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</si>
  <si>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</si>
  <si>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</si>
  <si>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</si>
  <si>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</si>
  <si>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</si>
  <si>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</si>
  <si>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</si>
  <si>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</si>
  <si>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</si>
  <si>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</si>
  <si>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</si>
  <si>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</si>
  <si>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</si>
  <si>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</si>
  <si>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</si>
  <si>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</si>
  <si>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</si>
  <si>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</si>
  <si>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</si>
  <si>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</si>
  <si>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</si>
  <si>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</si>
  <si>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</si>
  <si>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</si>
  <si>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</si>
  <si>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</si>
  <si>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</si>
  <si>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</si>
  <si>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</si>
  <si>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</si>
  <si>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</si>
  <si>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</si>
  <si>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</si>
  <si>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</si>
  <si>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</si>
  <si>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</si>
  <si>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</si>
  <si>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</si>
  <si>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</si>
  <si>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</si>
  <si>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</si>
  <si>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</si>
  <si>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</si>
  <si>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</si>
  <si>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</si>
  <si>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</si>
  <si>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</si>
  <si>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</si>
  <si>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</si>
  <si>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</si>
  <si>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</si>
  <si>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</si>
  <si>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</si>
  <si>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</si>
  <si>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</si>
  <si>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</si>
  <si>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</si>
  <si>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</si>
  <si>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</si>
  <si>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</si>
  <si>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</si>
  <si>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</si>
  <si>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</si>
  <si>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</si>
  <si>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</si>
  <si>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</si>
  <si>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</si>
  <si>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</si>
  <si>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</si>
  <si>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</si>
  <si>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</si>
  <si>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</si>
  <si>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</si>
  <si>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</si>
  <si>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</si>
  <si>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</si>
  <si>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</si>
  <si>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</si>
  <si>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</si>
  <si>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</si>
  <si>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</si>
  <si>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</si>
  <si>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</si>
  <si>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</si>
  <si>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</si>
  <si>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</si>
  <si>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</si>
  <si>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</si>
  <si>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</si>
  <si>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</si>
  <si>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</si>
  <si>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</si>
  <si>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</si>
  <si>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</si>
  <si>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</si>
  <si>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</si>
  <si>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</si>
  <si>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</si>
  <si>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</si>
  <si>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</si>
  <si>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</si>
  <si>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</si>
  <si>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</si>
  <si>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</si>
  <si>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</si>
  <si>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</si>
  <si>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</si>
  <si>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</si>
  <si>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</si>
  <si>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</si>
  <si>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</si>
  <si>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</si>
  <si>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</si>
  <si>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</si>
  <si>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</si>
  <si>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</si>
  <si>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</si>
  <si>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</si>
  <si>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</si>
  <si>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</si>
  <si>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</si>
  <si>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</si>
  <si>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</si>
  <si>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</si>
  <si>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</si>
  <si>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</si>
  <si>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</si>
  <si>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</si>
  <si>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</si>
  <si>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</si>
  <si>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</si>
  <si>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</si>
  <si>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</si>
  <si>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</si>
  <si>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</si>
  <si>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</si>
  <si>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</si>
  <si>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</si>
  <si>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</si>
  <si>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</si>
  <si>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</si>
  <si>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</si>
  <si>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</si>
  <si>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</si>
  <si>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</si>
  <si>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</si>
  <si>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</si>
  <si>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</si>
  <si>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</si>
  <si>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</si>
  <si>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</si>
  <si>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</si>
  <si>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</si>
  <si>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</si>
  <si>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</si>
  <si>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</si>
  <si>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</si>
  <si>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</si>
  <si>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</si>
  <si>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</si>
  <si>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</si>
  <si>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</si>
  <si>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</si>
  <si>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</si>
  <si>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</si>
  <si>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</si>
  <si>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</si>
  <si>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</si>
  <si>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</si>
  <si>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</si>
  <si>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</si>
  <si>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</si>
  <si>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</si>
  <si>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</si>
  <si>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</si>
  <si>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</si>
  <si>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</si>
  <si>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</si>
  <si>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</si>
  <si>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</si>
  <si>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</si>
  <si>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</si>
  <si>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</si>
  <si>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</si>
  <si>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</si>
  <si>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</si>
  <si>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</si>
  <si>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</si>
  <si>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</si>
  <si>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</si>
  <si>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</si>
  <si>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</si>
  <si>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</si>
  <si>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</si>
  <si>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</si>
  <si>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</si>
  <si>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</si>
  <si>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</si>
  <si>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</si>
  <si>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</si>
  <si>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</si>
  <si>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</si>
  <si>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</si>
  <si>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</si>
  <si>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</si>
  <si>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</si>
  <si>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</si>
  <si>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</si>
  <si>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</si>
  <si>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</si>
  <si>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</si>
  <si>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</si>
  <si>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</si>
  <si>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</si>
  <si>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</si>
  <si>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</si>
  <si>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</si>
  <si>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</si>
  <si>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</si>
  <si>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</si>
  <si>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</si>
  <si>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</si>
  <si>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</si>
  <si>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</si>
  <si>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</si>
  <si>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</si>
  <si>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</si>
  <si>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</si>
  <si>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</si>
  <si>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</si>
  <si>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</si>
  <si>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</si>
  <si>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</si>
  <si>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</si>
  <si>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</si>
  <si>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</si>
  <si>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</si>
  <si>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</si>
  <si>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</si>
  <si>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</si>
  <si>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</si>
  <si>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</si>
  <si>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</si>
  <si>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</si>
  <si>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</si>
  <si>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</si>
  <si>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</si>
  <si>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</si>
  <si>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</si>
  <si>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</si>
  <si>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</si>
  <si>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</si>
  <si>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</si>
  <si>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</si>
  <si>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</si>
  <si>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</si>
  <si>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</si>
  <si>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</si>
  <si>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</si>
  <si>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</si>
  <si>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</si>
  <si>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</si>
  <si>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</si>
  <si>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</si>
  <si>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</si>
  <si>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</si>
  <si>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</si>
  <si>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</si>
  <si>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</si>
  <si>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</si>
  <si>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</si>
  <si>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</si>
  <si>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</si>
  <si>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</si>
  <si>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</si>
  <si>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</si>
  <si>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</si>
  <si>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</si>
  <si>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</si>
  <si>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</si>
  <si>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</si>
  <si>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</si>
  <si>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</si>
  <si>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</si>
  <si>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</si>
  <si>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</si>
  <si>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</si>
  <si>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</si>
  <si>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</si>
  <si>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</si>
  <si>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</si>
  <si>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</si>
  <si>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</si>
  <si>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</si>
  <si>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</si>
  <si>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</si>
  <si>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</si>
  <si>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</si>
  <si>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</si>
  <si>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</si>
  <si>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</si>
  <si>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</si>
  <si>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</si>
  <si>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</si>
  <si>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</si>
  <si>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</si>
  <si>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</si>
  <si>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</si>
  <si>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</si>
  <si>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</si>
  <si>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</si>
  <si>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</si>
  <si>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</si>
  <si>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</si>
  <si>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</si>
  <si>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</si>
  <si>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</si>
  <si>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</si>
  <si>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</si>
  <si>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</si>
  <si>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</si>
  <si>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</si>
  <si>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</si>
  <si>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</si>
  <si>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</si>
  <si>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</si>
  <si>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</si>
  <si>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</si>
  <si>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</si>
  <si>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</si>
  <si>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</si>
  <si>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</si>
  <si>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</si>
  <si>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</si>
  <si>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</si>
  <si>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</si>
  <si>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</si>
  <si>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</si>
  <si>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</si>
  <si>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</si>
  <si>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</si>
  <si>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</si>
  <si>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</si>
  <si>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</si>
  <si>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</si>
  <si>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</si>
  <si>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</si>
  <si>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</si>
  <si>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</si>
  <si>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</si>
  <si>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</si>
  <si>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</si>
  <si>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</si>
  <si>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</si>
  <si>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</si>
  <si>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</si>
  <si>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</si>
  <si>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</si>
  <si>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</si>
  <si>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</si>
  <si>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</si>
  <si>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</si>
  <si>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</si>
  <si>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</si>
  <si>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</si>
  <si>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</si>
  <si>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</si>
  <si>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</si>
  <si>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</si>
  <si>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</si>
  <si>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</si>
  <si>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</si>
  <si>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</si>
  <si>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</si>
  <si>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</si>
  <si>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</si>
  <si>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</si>
  <si>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</si>
  <si>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</si>
  <si>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</si>
  <si>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</si>
  <si>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</si>
  <si>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</si>
  <si>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</si>
  <si>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</si>
  <si>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</si>
  <si>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</si>
  <si>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</si>
  <si>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</si>
  <si>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</si>
  <si>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</si>
  <si>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</si>
  <si>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</si>
  <si>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</si>
  <si>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</si>
  <si>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</si>
  <si>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</si>
  <si>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</si>
  <si>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</si>
  <si>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</si>
  <si>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</si>
  <si>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</si>
  <si>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</si>
  <si>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</si>
  <si>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</si>
  <si>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</si>
  <si>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</si>
  <si>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</si>
  <si>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</si>
  <si>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</si>
  <si>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</si>
  <si>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</si>
  <si>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</si>
  <si>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</si>
  <si>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</si>
  <si>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</si>
  <si>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</si>
  <si>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</si>
  <si>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</si>
  <si>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</si>
  <si>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</si>
  <si>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</si>
  <si>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</si>
  <si>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</si>
  <si>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</si>
  <si>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</si>
  <si>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</si>
  <si>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</si>
  <si>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</si>
  <si>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</si>
  <si>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</si>
  <si>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</si>
  <si>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</si>
  <si>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</si>
  <si>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</si>
  <si>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</si>
  <si>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</si>
  <si>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</si>
  <si>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</si>
  <si>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</si>
  <si>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</si>
  <si>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</si>
  <si>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</si>
  <si>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</si>
  <si>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</si>
  <si>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</si>
  <si>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</si>
  <si>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</si>
  <si>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</si>
  <si>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</si>
  <si>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</si>
  <si>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</si>
  <si>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</si>
  <si>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</si>
  <si>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</si>
  <si>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</si>
  <si>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</si>
  <si>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</si>
  <si>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</si>
  <si>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</si>
  <si>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</si>
  <si>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</si>
  <si>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</si>
  <si>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</si>
  <si>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</si>
  <si>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</si>
  <si>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</si>
  <si>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</si>
  <si>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</si>
  <si>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</si>
  <si>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</si>
  <si>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</si>
  <si>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</si>
  <si>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</si>
  <si>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</si>
  <si>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</si>
  <si>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</si>
  <si>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</si>
  <si>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</si>
  <si>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</si>
  <si>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</si>
  <si>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</si>
  <si>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</si>
  <si>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</si>
  <si>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</si>
  <si>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</si>
  <si>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</si>
  <si>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</si>
  <si>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</si>
  <si>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</si>
  <si>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</si>
  <si>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</si>
  <si>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</si>
  <si>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</si>
  <si>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</si>
  <si>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</si>
  <si>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</si>
  <si>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</si>
  <si>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</si>
  <si>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</si>
  <si>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</si>
  <si>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</si>
  <si>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</si>
  <si>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</si>
  <si>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</si>
  <si>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</si>
  <si>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</si>
  <si>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</si>
  <si>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</si>
  <si>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</si>
  <si>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</si>
  <si>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</si>
  <si>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</si>
  <si>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</si>
  <si>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</si>
  <si>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</si>
  <si>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</si>
  <si>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</si>
  <si>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</si>
  <si>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</si>
  <si>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</si>
  <si>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</si>
  <si>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</si>
  <si>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</si>
  <si>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</si>
  <si>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</si>
  <si>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</si>
  <si>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</si>
  <si>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</si>
  <si>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</si>
  <si>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</si>
  <si>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</si>
  <si>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</si>
  <si>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</si>
  <si>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</si>
  <si>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</si>
  <si>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</si>
  <si>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</si>
  <si>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</si>
  <si>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</si>
  <si>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</si>
  <si>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</si>
  <si>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</si>
  <si>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</si>
  <si>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</si>
  <si>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</si>
  <si>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</si>
  <si>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</si>
  <si>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</si>
  <si>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</si>
  <si>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</si>
  <si>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</si>
  <si>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</si>
  <si>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</si>
  <si>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</si>
  <si>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</si>
  <si>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</si>
  <si>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</si>
  <si>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</si>
  <si>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</si>
  <si>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</si>
  <si>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</si>
  <si>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</si>
  <si>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</si>
  <si>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</si>
  <si>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</si>
  <si>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</si>
  <si>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</si>
  <si>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</si>
  <si>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</si>
  <si>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</si>
  <si>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</si>
  <si>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</si>
  <si>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</si>
  <si>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</si>
  <si>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</si>
  <si>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</si>
  <si>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</si>
  <si>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</si>
  <si>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</si>
  <si>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</si>
  <si>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</si>
  <si>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</si>
  <si>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</si>
  <si>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</si>
  <si>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</si>
  <si>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</si>
  <si>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</si>
  <si>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</si>
  <si>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</si>
  <si>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</si>
  <si>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</si>
  <si>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</si>
  <si>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</si>
  <si>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</si>
  <si>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</si>
  <si>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</si>
  <si>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</si>
  <si>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</si>
  <si>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</si>
  <si>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</si>
  <si>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</si>
  <si>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</si>
  <si>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</si>
  <si>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</si>
  <si>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</si>
  <si>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</si>
  <si>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</si>
  <si>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</si>
  <si>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</si>
  <si>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</si>
  <si>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</si>
  <si>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</si>
  <si>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</si>
  <si>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</si>
  <si>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</si>
  <si>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</si>
  <si>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</si>
  <si>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</si>
  <si>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</si>
  <si>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</si>
  <si>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</si>
  <si>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</si>
  <si>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</si>
  <si>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</si>
  <si>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</si>
  <si>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</si>
  <si>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</si>
  <si>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</si>
  <si>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</si>
  <si>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</si>
  <si>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</si>
  <si>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</si>
  <si>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</si>
  <si>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</si>
  <si>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</si>
  <si>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</si>
  <si>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</si>
  <si>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</si>
  <si>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</si>
  <si>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</si>
  <si>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</si>
  <si>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</si>
  <si>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</si>
  <si>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</si>
  <si>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</si>
  <si>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</si>
  <si>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</si>
  <si>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</si>
  <si>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</si>
  <si>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</si>
  <si>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</si>
  <si>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</si>
  <si>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</si>
  <si>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</si>
  <si>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</si>
  <si>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</si>
  <si>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</si>
  <si>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</si>
  <si>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</si>
  <si>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</si>
  <si>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</si>
  <si>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</si>
  <si>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</si>
  <si>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</si>
  <si>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</si>
  <si>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</si>
  <si>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</si>
  <si>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</si>
  <si>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</si>
  <si>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</si>
  <si>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</si>
  <si>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</si>
  <si>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</si>
  <si>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</si>
  <si>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</si>
  <si>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</si>
  <si>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</si>
  <si>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</si>
  <si>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</si>
  <si>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</si>
  <si>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</si>
  <si>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</si>
  <si>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</si>
  <si>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</si>
  <si>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</si>
  <si>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</si>
  <si>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</si>
  <si>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</si>
  <si>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</si>
  <si>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</si>
  <si>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</si>
  <si>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</si>
  <si>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</si>
  <si>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</si>
  <si>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</si>
  <si>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</si>
  <si>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</si>
  <si>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</si>
  <si>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</si>
  <si>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</si>
  <si>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</si>
  <si>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</si>
  <si>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</si>
  <si>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</si>
  <si>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</si>
  <si>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</si>
  <si>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</si>
  <si>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</si>
  <si>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</si>
  <si>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</si>
  <si>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</si>
  <si>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</si>
  <si>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</si>
  <si>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</si>
  <si>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</si>
  <si>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</si>
  <si>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</si>
  <si>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</si>
  <si>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</si>
  <si>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</si>
  <si>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</si>
  <si>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</si>
  <si>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</si>
  <si>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</si>
  <si>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</si>
  <si>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</si>
  <si>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</si>
  <si>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</si>
  <si>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</si>
  <si>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</si>
  <si>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</si>
  <si>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</si>
  <si>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</si>
  <si>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</si>
  <si>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</si>
  <si>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</si>
  <si>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</si>
  <si>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</si>
  <si>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</si>
  <si>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</si>
  <si>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</si>
  <si>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</si>
  <si>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</si>
  <si>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</si>
  <si>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</si>
  <si>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</si>
  <si>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</si>
  <si>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</si>
  <si>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</si>
  <si>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</si>
  <si>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</si>
  <si>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</si>
  <si>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</si>
  <si>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</si>
  <si>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</si>
  <si>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</si>
  <si>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</si>
  <si>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</si>
  <si>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</si>
  <si>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</si>
  <si>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</si>
  <si>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</si>
  <si>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</si>
  <si>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</si>
  <si>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</si>
  <si>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</si>
  <si>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</si>
  <si>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</si>
  <si>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</si>
  <si>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</si>
  <si>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</si>
  <si>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</si>
  <si>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</si>
  <si>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</si>
  <si>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</si>
  <si>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</si>
  <si>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</si>
  <si>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</si>
  <si>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</si>
  <si>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</si>
  <si>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</si>
  <si>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</si>
  <si>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</si>
  <si>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</si>
  <si>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</si>
  <si>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</si>
  <si>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</si>
  <si>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</si>
  <si>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</si>
  <si>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</si>
  <si>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</si>
  <si>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</si>
  <si>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</si>
  <si>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</si>
  <si>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</si>
  <si>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</si>
  <si>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</si>
  <si>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</si>
  <si>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</si>
  <si>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</si>
  <si>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</si>
  <si>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</si>
  <si>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</si>
  <si>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</si>
  <si>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</si>
  <si>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</si>
  <si>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</si>
  <si>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</si>
  <si>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</si>
  <si>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</si>
  <si>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</si>
  <si>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</si>
  <si>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</si>
  <si>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</si>
  <si>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</si>
  <si>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</si>
  <si>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</si>
  <si>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</si>
  <si>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</si>
  <si>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</si>
  <si>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</si>
  <si>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</si>
  <si>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</si>
  <si>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</si>
  <si>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</si>
  <si>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</si>
  <si>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</si>
  <si>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</si>
  <si>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</si>
  <si>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</si>
  <si>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</si>
  <si>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</si>
  <si>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</si>
  <si>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</si>
  <si>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</si>
  <si>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</si>
  <si>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</si>
  <si>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</si>
  <si>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</si>
  <si>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</si>
  <si>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</si>
  <si>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</si>
  <si>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</si>
  <si>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</si>
  <si>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</si>
  <si>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</si>
  <si>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</si>
  <si>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</si>
  <si>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</si>
  <si>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</si>
  <si>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</si>
  <si>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</si>
  <si>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</si>
  <si>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</si>
  <si>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</si>
  <si>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</si>
  <si>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</si>
  <si>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</si>
  <si>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</si>
  <si>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</si>
  <si>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</si>
  <si>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</si>
  <si>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</si>
  <si>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</si>
  <si>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</si>
  <si>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</si>
  <si>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</si>
  <si>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</si>
  <si>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</si>
  <si>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</si>
  <si>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</si>
  <si>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</si>
  <si>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</si>
  <si>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</si>
  <si>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</si>
  <si>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</si>
  <si>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</si>
  <si>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</si>
  <si>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</si>
  <si>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</si>
  <si>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</si>
  <si>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</si>
  <si>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</si>
  <si>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</si>
  <si>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</si>
  <si>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</si>
  <si>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</si>
  <si>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</si>
  <si>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</si>
  <si>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</si>
  <si>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</si>
  <si>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</si>
  <si>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</si>
  <si>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</si>
  <si>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</si>
  <si>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</si>
  <si>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</si>
  <si>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</si>
  <si>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</si>
  <si>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</si>
  <si>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</si>
  <si>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</si>
  <si>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</si>
  <si>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</si>
  <si>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</si>
  <si>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</si>
  <si>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</si>
  <si>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</si>
  <si>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</si>
  <si>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</si>
  <si>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</si>
  <si>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</si>
  <si>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</si>
  <si>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</si>
  <si>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</si>
  <si>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</si>
  <si>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</si>
  <si>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</si>
  <si>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</si>
  <si>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</si>
  <si>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</si>
  <si>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</si>
  <si>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</si>
  <si>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</si>
  <si>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</si>
  <si>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</si>
  <si>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</si>
  <si>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</si>
  <si>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</si>
  <si>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</si>
  <si>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</si>
  <si>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</si>
  <si>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</si>
  <si>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</si>
  <si>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</si>
  <si>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</si>
  <si>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</si>
  <si>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</si>
  <si>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</si>
  <si>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</si>
  <si>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</si>
  <si>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</si>
  <si>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</si>
  <si>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</si>
  <si>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</si>
  <si>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</si>
  <si>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</si>
  <si>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</si>
  <si>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</si>
  <si>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</si>
  <si>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</si>
  <si>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</si>
  <si>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</si>
  <si>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</si>
  <si>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</si>
  <si>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</si>
  <si>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</si>
  <si>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</si>
  <si>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</si>
  <si>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</si>
  <si>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</si>
  <si>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</si>
  <si>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</si>
  <si>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</si>
  <si>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</si>
  <si>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</si>
  <si>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</si>
  <si>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</si>
  <si>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</si>
  <si>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</si>
  <si>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</si>
  <si>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</si>
  <si>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</si>
  <si>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</si>
  <si>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</si>
  <si>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</si>
  <si>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</si>
  <si>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</si>
  <si>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</si>
  <si>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</si>
  <si>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</si>
  <si>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</si>
  <si>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</si>
  <si>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</si>
  <si>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</si>
  <si>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</si>
  <si>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</si>
  <si>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</si>
  <si>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</si>
  <si>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</si>
  <si>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</si>
  <si>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</si>
  <si>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</si>
  <si>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</si>
  <si>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</si>
  <si>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</si>
  <si>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</si>
  <si>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</si>
  <si>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</si>
  <si>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</si>
  <si>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</si>
  <si>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</si>
  <si>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</si>
  <si>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</si>
  <si>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</si>
  <si>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</si>
  <si>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</si>
  <si>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</si>
  <si>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</si>
  <si>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</si>
  <si>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</si>
  <si>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</si>
  <si>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</si>
  <si>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</si>
  <si>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</si>
  <si>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</si>
  <si>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</si>
  <si>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</si>
  <si>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</si>
  <si>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</si>
  <si>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</si>
  <si>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</si>
  <si>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</si>
  <si>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</si>
  <si>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</si>
  <si>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</si>
  <si>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</si>
  <si>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</si>
  <si>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</si>
  <si>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</si>
  <si>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</si>
  <si>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</si>
  <si>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</si>
  <si>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</si>
  <si>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</si>
  <si>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</si>
  <si>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</si>
  <si>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</si>
  <si>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</si>
  <si>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</si>
  <si>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</si>
  <si>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</si>
  <si>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</si>
  <si>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</si>
  <si>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</si>
  <si>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</si>
  <si>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</si>
  <si>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</si>
  <si>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</si>
  <si>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</si>
  <si>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</si>
  <si>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</si>
  <si>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</si>
  <si>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</si>
  <si>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</si>
  <si>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</si>
  <si>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</si>
  <si>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</si>
  <si>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</si>
  <si>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</si>
  <si>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</si>
  <si>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</si>
  <si>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</si>
  <si>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</si>
  <si>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</si>
  <si>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</si>
  <si>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</si>
  <si>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</si>
  <si>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</si>
  <si>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</si>
  <si>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</si>
  <si>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</si>
  <si>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</si>
  <si>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</si>
  <si>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</si>
  <si>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</si>
  <si>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</si>
  <si>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</si>
  <si>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</si>
  <si>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</si>
  <si>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</si>
  <si>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</si>
  <si>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</si>
  <si>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</si>
  <si>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</si>
  <si>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</si>
  <si>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</si>
  <si>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</si>
  <si>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</si>
  <si>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</si>
  <si>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</si>
  <si>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</si>
  <si>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</si>
  <si>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</si>
  <si>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</si>
  <si>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</si>
  <si>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</si>
  <si>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</si>
  <si>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</si>
  <si>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</si>
  <si>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</si>
  <si>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</si>
  <si>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</si>
  <si>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</si>
  <si>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</si>
  <si>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</si>
  <si>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</si>
  <si>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</si>
  <si>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</si>
  <si>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</si>
  <si>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</si>
  <si>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</si>
  <si>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</si>
  <si>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</si>
  <si>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</si>
  <si>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</si>
  <si>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</si>
  <si>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</si>
  <si>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</si>
  <si>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</si>
  <si>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</si>
  <si>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</si>
  <si>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</si>
  <si>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</si>
  <si>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</si>
  <si>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</si>
  <si>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</si>
  <si>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</si>
  <si>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</si>
  <si>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</si>
  <si>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</si>
  <si>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</si>
  <si>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</si>
  <si>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</si>
  <si>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</si>
  <si>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</si>
  <si>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</si>
  <si>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</si>
  <si>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</si>
  <si>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</si>
  <si>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</si>
  <si>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</si>
  <si>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</si>
  <si>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</si>
  <si>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</si>
  <si>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</si>
  <si>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</si>
  <si>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</si>
  <si>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</si>
  <si>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</si>
  <si>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</si>
  <si>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</si>
  <si>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</si>
  <si>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</si>
  <si>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</si>
  <si>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</si>
  <si>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</si>
  <si>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</si>
  <si>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</si>
  <si>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</si>
  <si>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</si>
  <si>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</si>
  <si>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</si>
  <si>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</si>
  <si>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</si>
  <si>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</si>
  <si>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</si>
  <si>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</si>
  <si>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</si>
  <si>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</si>
  <si>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</si>
  <si>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</si>
  <si>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</si>
  <si>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</si>
  <si>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</si>
  <si>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</si>
  <si>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</si>
  <si>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</si>
  <si>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</si>
  <si>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</si>
  <si>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</si>
  <si>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</si>
  <si>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</si>
  <si>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</si>
  <si>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</si>
  <si>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</si>
  <si>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</si>
  <si>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</si>
  <si>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</si>
  <si>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</si>
  <si>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</si>
  <si>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</si>
  <si>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</si>
  <si>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</si>
  <si>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</si>
  <si>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</si>
  <si>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</si>
  <si>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</si>
  <si>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</si>
  <si>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</si>
  <si>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</si>
  <si>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</si>
  <si>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</si>
  <si>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</si>
  <si>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</si>
  <si>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</si>
  <si>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</si>
  <si>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</si>
  <si>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</si>
  <si>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</si>
  <si>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</si>
  <si>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</si>
  <si>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</si>
  <si>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</si>
  <si>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</si>
  <si>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</si>
  <si>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</si>
  <si>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</si>
  <si>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</si>
  <si>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</si>
  <si>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</si>
  <si>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</si>
  <si>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</si>
  <si>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</si>
  <si>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</si>
  <si>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</si>
  <si>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</si>
  <si>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</si>
  <si>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</si>
  <si>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</si>
  <si>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</si>
  <si>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</si>
  <si>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</si>
  <si>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</si>
  <si>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</si>
  <si>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</si>
  <si>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</si>
  <si>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</si>
  <si>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</si>
  <si>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</si>
  <si>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</si>
  <si>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</si>
  <si>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</si>
  <si>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</si>
  <si>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</si>
  <si>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</si>
  <si>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</si>
  <si>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</si>
  <si>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</si>
  <si>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</si>
  <si>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</si>
  <si>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</si>
  <si>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</si>
  <si>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</si>
  <si>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</si>
  <si>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</si>
  <si>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</si>
  <si>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</si>
  <si>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</si>
  <si>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</si>
  <si>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</si>
  <si>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</si>
  <si>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</si>
  <si>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</si>
  <si>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</si>
  <si>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</si>
  <si>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</si>
  <si>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</si>
  <si>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</si>
  <si>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</si>
  <si>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</si>
  <si>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</si>
  <si>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</si>
  <si>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</si>
  <si>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</si>
  <si>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</si>
  <si>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</si>
  <si>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</si>
  <si>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</si>
  <si>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</si>
  <si>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</si>
  <si>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</si>
  <si>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</si>
  <si>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</si>
  <si>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</si>
  <si>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</si>
  <si>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</si>
  <si>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</si>
  <si>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</si>
  <si>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</si>
  <si>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</si>
  <si>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</si>
  <si>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</si>
  <si>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</si>
  <si>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</si>
  <si>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</si>
  <si>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</si>
  <si>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</si>
  <si>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</si>
  <si>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</si>
  <si>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</si>
  <si>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</si>
  <si>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</si>
  <si>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</si>
  <si>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</si>
  <si>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</si>
  <si>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</si>
  <si>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</si>
  <si>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</si>
  <si>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</si>
  <si>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</si>
  <si>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</si>
  <si>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</si>
  <si>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</si>
  <si>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</si>
  <si>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</si>
  <si>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</si>
  <si>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</si>
  <si>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</si>
  <si>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</si>
  <si>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</si>
  <si>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</si>
  <si>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</si>
  <si>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</si>
  <si>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</si>
  <si>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</si>
  <si>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</si>
  <si>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</si>
  <si>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</si>
  <si>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</si>
  <si>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</si>
  <si>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</si>
  <si>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</si>
  <si>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</si>
  <si>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</si>
  <si>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</si>
  <si>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</si>
  <si>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</si>
  <si>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</si>
  <si>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</si>
  <si>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</si>
  <si>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</si>
  <si>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</si>
  <si>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</si>
  <si>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</si>
  <si>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</si>
  <si>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</si>
  <si>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</si>
  <si>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</si>
  <si>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</si>
  <si>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</si>
  <si>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</si>
  <si>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</si>
  <si>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</si>
  <si>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</si>
  <si>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</si>
  <si>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</si>
  <si>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</si>
  <si>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</si>
  <si>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</si>
  <si>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</si>
  <si>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</si>
  <si>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</si>
  <si>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</si>
  <si>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</si>
  <si>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</si>
  <si>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</si>
  <si>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</si>
  <si>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</si>
  <si>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</si>
  <si>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</si>
  <si>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</si>
  <si>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</si>
  <si>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</si>
  <si>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</si>
  <si>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</si>
  <si>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</si>
  <si>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</si>
  <si>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</si>
  <si>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</si>
  <si>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</si>
  <si>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</si>
  <si>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</si>
  <si>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</si>
  <si>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</si>
  <si>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</si>
  <si>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</si>
  <si>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</si>
  <si>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</si>
  <si>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</si>
  <si>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</si>
  <si>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</si>
  <si>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</si>
  <si>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</si>
  <si>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</si>
  <si>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</si>
  <si>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</si>
  <si>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</si>
  <si>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</si>
  <si>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</si>
  <si>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</si>
  <si>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</si>
  <si>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</si>
  <si>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</si>
  <si>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</si>
  <si>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</si>
  <si>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</si>
  <si>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</si>
  <si>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</si>
  <si>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</si>
  <si>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</si>
  <si>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</si>
  <si>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</si>
  <si>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</si>
  <si>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</si>
  <si>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</si>
  <si>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</si>
  <si>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</si>
  <si>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</si>
  <si>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</si>
  <si>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</si>
  <si>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</si>
  <si>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</si>
  <si>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</si>
  <si>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</si>
  <si>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</si>
  <si>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</si>
  <si>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</si>
  <si>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</si>
  <si>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</si>
  <si>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</si>
  <si>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</si>
  <si>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</si>
  <si>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</si>
  <si>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</si>
  <si>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</si>
  <si>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</si>
  <si>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</si>
  <si>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</si>
  <si>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</si>
  <si>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</si>
  <si>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</si>
  <si>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</si>
  <si>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</si>
  <si>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</si>
  <si>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</si>
  <si>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</si>
  <si>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</si>
  <si>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</si>
  <si>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</si>
  <si>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</si>
  <si>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</si>
  <si>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</si>
  <si>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</si>
  <si>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</si>
  <si>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</si>
  <si>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</si>
  <si>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</si>
  <si>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</si>
  <si>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</si>
  <si>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</si>
  <si>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</si>
  <si>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</si>
  <si>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</si>
  <si>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</si>
  <si>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</si>
  <si>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</si>
  <si>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</si>
  <si>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</si>
  <si>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</si>
  <si>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</si>
  <si>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</si>
  <si>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</si>
  <si>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</si>
  <si>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</si>
  <si>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</si>
  <si>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</si>
  <si>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</si>
  <si>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</si>
  <si>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</si>
  <si>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</si>
  <si>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</si>
  <si>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</si>
  <si>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</si>
  <si>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</si>
  <si>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</si>
  <si>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</si>
  <si>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</si>
  <si>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</si>
  <si>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</si>
  <si>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</si>
  <si>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</si>
  <si>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</si>
  <si>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</si>
  <si>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</si>
  <si>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</si>
  <si>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</si>
  <si>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</si>
  <si>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</si>
  <si>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</si>
  <si>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</si>
  <si>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</si>
  <si>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</si>
  <si>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</si>
  <si>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</si>
  <si>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</si>
  <si>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</si>
  <si>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</si>
  <si>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</si>
  <si>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</si>
  <si>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</si>
  <si>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</si>
  <si>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</si>
  <si>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</si>
  <si>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</si>
  <si>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</si>
  <si>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</si>
  <si>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</si>
  <si>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</si>
  <si>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</si>
  <si>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</si>
  <si>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</si>
  <si>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</si>
  <si>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</si>
  <si>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</si>
  <si>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</si>
  <si>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</si>
  <si>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</si>
  <si>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</si>
  <si>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</si>
  <si>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</si>
  <si>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</si>
  <si>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</si>
  <si>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</si>
  <si>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</si>
  <si>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</si>
  <si>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</si>
  <si>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</si>
  <si>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</si>
  <si>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</si>
  <si>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</si>
  <si>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</si>
  <si>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</si>
  <si>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</si>
  <si>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</si>
  <si>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</si>
  <si>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</si>
  <si>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</si>
  <si>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</si>
  <si>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</si>
  <si>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</si>
  <si>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</si>
  <si>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</si>
  <si>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</si>
  <si>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</si>
  <si>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</si>
  <si>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</si>
  <si>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</si>
  <si>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</si>
  <si>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</si>
  <si>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</si>
  <si>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</si>
  <si>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</si>
  <si>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</si>
  <si>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</si>
  <si>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</si>
  <si>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</si>
  <si>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</si>
  <si>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</si>
  <si>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</si>
  <si>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</si>
  <si>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</si>
  <si>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</si>
  <si>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</si>
  <si>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</si>
  <si>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</si>
  <si>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</si>
  <si>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</si>
  <si>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</si>
  <si>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</si>
  <si>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</si>
  <si>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</si>
  <si>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</si>
  <si>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</si>
  <si>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</si>
  <si>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</si>
  <si>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</si>
  <si>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</si>
  <si>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</si>
  <si>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</si>
  <si>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</si>
  <si>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</si>
  <si>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</si>
  <si>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</si>
  <si>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</si>
  <si>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</si>
  <si>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</si>
  <si>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</si>
  <si>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</si>
  <si>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</si>
  <si>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</si>
  <si>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</si>
  <si>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</si>
  <si>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</si>
  <si>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</si>
  <si>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</si>
  <si>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</si>
  <si>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</si>
  <si>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</si>
  <si>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</si>
  <si>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</si>
  <si>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</si>
  <si>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</si>
  <si>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</si>
  <si>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</si>
  <si>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</si>
  <si>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</si>
  <si>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</si>
  <si>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</si>
  <si>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</si>
  <si>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</si>
  <si>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</si>
  <si>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</si>
  <si>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</si>
  <si>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</si>
  <si>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</si>
  <si>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</si>
  <si>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</si>
  <si>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</si>
  <si>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</si>
  <si>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</si>
  <si>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</si>
  <si>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</si>
  <si>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</si>
  <si>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</si>
  <si>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</si>
  <si>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</si>
  <si>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</si>
  <si>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</si>
  <si>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</si>
  <si>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</si>
  <si>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</si>
  <si>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</si>
  <si>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</si>
  <si>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</si>
  <si>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</si>
  <si>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</si>
  <si>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</si>
  <si>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</si>
  <si>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</si>
  <si>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</si>
  <si>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</si>
  <si>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</si>
  <si>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</si>
  <si>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</si>
  <si>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</si>
  <si>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</si>
  <si>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</si>
  <si>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</si>
  <si>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</si>
  <si>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</si>
  <si>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</si>
  <si>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</si>
  <si>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</si>
  <si>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</si>
  <si>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</si>
  <si>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</si>
  <si>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</si>
  <si>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</si>
  <si>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</si>
  <si>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</si>
  <si>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</si>
  <si>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</si>
  <si>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</si>
  <si>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</si>
  <si>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</si>
  <si>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</si>
  <si>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</si>
  <si>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</si>
  <si>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</si>
  <si>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</si>
  <si>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</si>
  <si>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</si>
  <si>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</si>
  <si>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</si>
  <si>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</si>
  <si>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</si>
  <si>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</si>
  <si>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</si>
  <si>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</si>
  <si>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</si>
  <si>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</si>
  <si>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</si>
  <si>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</si>
  <si>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</si>
  <si>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</si>
  <si>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</si>
  <si>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</si>
  <si>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</si>
  <si>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</si>
  <si>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</si>
  <si>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</si>
  <si>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</si>
  <si>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</si>
  <si>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</si>
  <si>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</si>
  <si>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</si>
  <si>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</si>
  <si>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</si>
  <si>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</si>
  <si>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</si>
  <si>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</si>
  <si>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</si>
  <si>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</si>
  <si>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</si>
  <si>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</si>
  <si>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</si>
  <si>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</si>
  <si>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</si>
  <si>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</si>
  <si>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</si>
  <si>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</si>
  <si>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</si>
  <si>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</si>
  <si>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</si>
  <si>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</si>
  <si>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</si>
  <si>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</si>
  <si>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</si>
  <si>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</si>
  <si>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</si>
  <si>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</si>
  <si>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</si>
  <si>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</si>
  <si>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</si>
  <si>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</si>
  <si>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</si>
  <si>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</si>
  <si>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</si>
  <si>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</si>
  <si>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</si>
  <si>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</si>
  <si>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</si>
  <si>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</si>
  <si>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</si>
  <si>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</si>
  <si>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</si>
  <si>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</si>
  <si>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</si>
  <si>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</si>
  <si>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</si>
  <si>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</si>
  <si>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</si>
  <si>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</si>
  <si>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</si>
  <si>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</si>
  <si>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</si>
  <si>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</si>
  <si>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</si>
  <si>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</si>
  <si>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</si>
  <si>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</si>
  <si>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</si>
  <si>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</si>
  <si>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</si>
  <si>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</si>
  <si>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</si>
  <si>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</si>
  <si>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</si>
  <si>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</si>
  <si>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</si>
  <si>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</si>
  <si>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</si>
  <si>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</si>
  <si>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</si>
  <si>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</si>
  <si>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</si>
  <si>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</si>
  <si>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</si>
  <si>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</si>
  <si>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</si>
  <si>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</si>
  <si>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</si>
  <si>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</si>
  <si>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</si>
  <si>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</si>
  <si>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</si>
  <si>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</si>
  <si>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</si>
  <si>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</si>
  <si>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</si>
  <si>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</si>
  <si>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</si>
  <si>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</si>
  <si>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</si>
  <si>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</si>
  <si>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</si>
  <si>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</si>
  <si>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</si>
  <si>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</si>
  <si>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</si>
  <si>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</si>
  <si>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</si>
  <si>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</si>
  <si>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</si>
  <si>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</si>
  <si>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</si>
  <si>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</si>
  <si>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</si>
  <si>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</si>
  <si>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</si>
  <si>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</si>
  <si>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</si>
  <si>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</si>
  <si>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</si>
  <si>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</si>
  <si>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</si>
  <si>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</si>
  <si>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</si>
  <si>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</si>
  <si>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</si>
  <si>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</si>
  <si>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</si>
  <si>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</si>
  <si>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</si>
  <si>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</si>
  <si>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</si>
  <si>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</si>
  <si>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</si>
  <si>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</si>
  <si>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</si>
  <si>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</si>
  <si>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</si>
  <si>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</si>
  <si>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</si>
  <si>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</si>
  <si>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</si>
  <si>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</si>
  <si>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</si>
  <si>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</si>
  <si>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</si>
  <si>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</si>
  <si>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</si>
  <si>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</si>
  <si>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</si>
  <si>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</si>
  <si>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</si>
  <si>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</si>
  <si>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</si>
  <si>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</si>
  <si>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</si>
  <si>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</si>
  <si>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</si>
  <si>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</si>
  <si>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</si>
  <si>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</si>
  <si>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</si>
  <si>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</si>
  <si>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</si>
  <si>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</si>
  <si>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</si>
  <si>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</si>
  <si>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</si>
  <si>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</si>
  <si>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</si>
  <si>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</si>
  <si>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</si>
  <si>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</si>
  <si>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</si>
  <si>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</si>
  <si>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</si>
  <si>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</si>
  <si>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</si>
  <si>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</si>
  <si>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</si>
  <si>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</si>
  <si>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</si>
  <si>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</si>
  <si>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</si>
  <si>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</si>
  <si>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</si>
  <si>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</si>
  <si>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</si>
  <si>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</si>
  <si>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</si>
  <si>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</si>
  <si>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</si>
  <si>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</si>
  <si>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</si>
  <si>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</si>
  <si>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</si>
  <si>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</si>
  <si>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</si>
  <si>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</si>
  <si>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</si>
  <si>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</si>
  <si>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</si>
  <si>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</si>
  <si>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</si>
  <si>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</si>
  <si>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</si>
  <si>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</si>
  <si>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</si>
  <si>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</si>
  <si>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</si>
  <si>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</si>
  <si>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</si>
  <si>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</si>
  <si>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</si>
  <si>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</si>
  <si>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</si>
  <si>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</si>
  <si>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</si>
  <si>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</si>
  <si>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</si>
  <si>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</si>
  <si>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</si>
  <si>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</si>
  <si>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</si>
  <si>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</si>
  <si>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</si>
  <si>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</si>
  <si>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</si>
  <si>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</si>
  <si>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</si>
  <si>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</si>
  <si>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</si>
  <si>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</si>
  <si>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</si>
  <si>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</si>
  <si>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</si>
  <si>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</si>
  <si>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</si>
  <si>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</si>
  <si>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</si>
  <si>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</si>
  <si>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</si>
  <si>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</si>
  <si>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</si>
  <si>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</si>
  <si>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</si>
  <si>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</si>
  <si>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</si>
  <si>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</si>
  <si>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</si>
  <si>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</si>
  <si>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</si>
  <si>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</si>
  <si>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</si>
  <si>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</si>
  <si>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</si>
  <si>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</si>
  <si>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</si>
  <si>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</si>
  <si>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</si>
  <si>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</si>
  <si>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</si>
  <si>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</si>
  <si>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</si>
  <si>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</si>
  <si>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</si>
  <si>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</si>
  <si>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</si>
  <si>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</si>
  <si>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</si>
  <si>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</si>
  <si>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</si>
  <si>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</si>
  <si>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</si>
  <si>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</si>
  <si>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</si>
  <si>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</si>
  <si>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</si>
  <si>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</si>
  <si>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</si>
  <si>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</si>
  <si>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</si>
  <si>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</si>
  <si>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</si>
  <si>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</si>
  <si>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</si>
  <si>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</si>
  <si>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</si>
  <si>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</si>
  <si>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</si>
  <si>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</si>
  <si>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</si>
  <si>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</si>
  <si>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</si>
  <si>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</si>
  <si>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</si>
  <si>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</si>
  <si>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</si>
  <si>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</si>
  <si>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</si>
  <si>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</si>
  <si>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</si>
  <si>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</si>
  <si>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</si>
  <si>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</si>
  <si>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</si>
  <si>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</si>
  <si>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</si>
  <si>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</si>
  <si>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</si>
  <si>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</si>
  <si>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</si>
  <si>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</si>
  <si>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</si>
  <si>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</si>
  <si>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</si>
  <si>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</si>
  <si>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</si>
  <si>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</si>
  <si>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</si>
  <si>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</si>
  <si>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</si>
  <si>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</si>
  <si>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</si>
  <si>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</si>
  <si>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</si>
  <si>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</si>
  <si>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</si>
  <si>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</si>
  <si>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</si>
  <si>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</si>
  <si>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</si>
  <si>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</si>
  <si>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</si>
  <si>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</si>
  <si>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</si>
  <si>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</si>
  <si>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</si>
  <si>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</si>
  <si>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</si>
  <si>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</si>
  <si>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</si>
  <si>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</si>
  <si>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</si>
  <si>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</si>
  <si>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</si>
  <si>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</si>
  <si>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</si>
  <si>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</si>
  <si>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</si>
  <si>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</si>
  <si>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</si>
  <si>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</si>
  <si>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</si>
  <si>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</si>
  <si>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</si>
  <si>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</si>
  <si>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</si>
  <si>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</si>
  <si>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</si>
  <si>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</si>
  <si>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</si>
  <si>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</si>
  <si>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</si>
  <si>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</si>
  <si>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</si>
  <si>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</si>
  <si>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</si>
  <si>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</si>
  <si>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</si>
  <si>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</si>
  <si>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</si>
  <si>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</si>
  <si>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</si>
  <si>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</si>
  <si>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</si>
  <si>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</si>
  <si>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</si>
  <si>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</si>
  <si>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</si>
  <si>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</si>
  <si>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</si>
  <si>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</si>
  <si>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</si>
  <si>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</si>
  <si>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</si>
  <si>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</si>
  <si>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</si>
  <si>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</si>
  <si>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</si>
  <si>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</si>
  <si>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</si>
  <si>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</si>
  <si>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</si>
  <si>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</si>
  <si>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</si>
  <si>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</si>
  <si>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</si>
  <si>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</si>
  <si>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</si>
  <si>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</si>
  <si>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</si>
  <si>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</si>
  <si>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</si>
  <si>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</si>
  <si>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</si>
  <si>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</si>
  <si>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</si>
  <si>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</si>
  <si>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</si>
  <si>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</si>
  <si>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</si>
  <si>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</si>
  <si>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</si>
  <si>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</si>
  <si>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</si>
  <si>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</si>
  <si>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</si>
  <si>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</si>
  <si>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</si>
  <si>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</si>
  <si>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</si>
  <si>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</si>
  <si>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</si>
  <si>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</si>
  <si>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</si>
  <si>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</si>
  <si>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</si>
  <si>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</si>
  <si>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</si>
  <si>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</si>
  <si>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</si>
  <si>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</si>
  <si>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</si>
  <si>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</si>
  <si>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</si>
  <si>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</si>
  <si>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</si>
  <si>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</si>
  <si>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</si>
  <si>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</si>
  <si>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</si>
  <si>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</si>
  <si>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</si>
  <si>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</si>
  <si>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</si>
  <si>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</si>
  <si>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</si>
  <si>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</si>
  <si>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</si>
  <si>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</si>
  <si>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</si>
  <si>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</si>
  <si>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</si>
  <si>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</si>
  <si>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</si>
  <si>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</si>
  <si>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</si>
  <si>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</si>
  <si>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</si>
  <si>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</si>
  <si>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</si>
  <si>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</si>
  <si>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</si>
  <si>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</si>
  <si>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</si>
  <si>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</si>
  <si>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</si>
  <si>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</si>
  <si>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</si>
  <si>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</si>
  <si>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</si>
  <si>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</si>
  <si>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</si>
  <si>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</si>
  <si>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</si>
  <si>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</si>
  <si>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</si>
  <si>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</si>
  <si>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</si>
  <si>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</si>
  <si>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</si>
  <si>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</si>
  <si>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</si>
  <si>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</si>
  <si>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</si>
  <si>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</si>
  <si>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</si>
  <si>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</si>
  <si>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</si>
  <si>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</si>
  <si>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</si>
  <si>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</si>
  <si>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</si>
  <si>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</si>
  <si>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</si>
  <si>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</si>
  <si>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</si>
  <si>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</si>
  <si>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</si>
  <si>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</si>
  <si>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</si>
  <si>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</si>
  <si>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</si>
  <si>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</si>
  <si>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</si>
  <si>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</si>
  <si>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</si>
  <si>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</si>
  <si>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</si>
  <si>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</si>
  <si>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</si>
  <si>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</si>
  <si>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</si>
  <si>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</si>
  <si>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</si>
  <si>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</si>
  <si>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</si>
  <si>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</si>
  <si>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</si>
  <si>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</si>
  <si>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</si>
  <si>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</si>
  <si>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</si>
  <si>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</si>
  <si>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</si>
  <si>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</si>
  <si>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</si>
  <si>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</si>
  <si>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</si>
  <si>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</si>
  <si>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</si>
  <si>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</si>
  <si>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</si>
  <si>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</si>
  <si>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</si>
  <si>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</si>
  <si>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</si>
  <si>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</si>
  <si>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</si>
  <si>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</si>
  <si>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</si>
  <si>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</si>
  <si>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</si>
  <si>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</si>
  <si>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</si>
  <si>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</si>
  <si>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</si>
  <si>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</si>
  <si>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</si>
  <si>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</si>
  <si>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</si>
  <si>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</si>
  <si>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</si>
  <si>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</si>
  <si>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</si>
  <si>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</si>
  <si>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</si>
  <si>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</si>
  <si>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</si>
  <si>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</si>
  <si>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</si>
  <si>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</si>
  <si>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</si>
  <si>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</si>
  <si>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</si>
  <si>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</si>
  <si>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</si>
  <si>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</si>
  <si>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</si>
  <si>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</si>
  <si>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</si>
  <si>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</si>
  <si>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</si>
  <si>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</si>
  <si>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</si>
  <si>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</si>
  <si>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</si>
  <si>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</si>
  <si>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</si>
  <si>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</si>
  <si>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</si>
  <si>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</si>
  <si>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</si>
  <si>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</si>
  <si>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</si>
  <si>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</si>
  <si>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</si>
  <si>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</si>
  <si>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</si>
  <si>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</si>
  <si>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</si>
  <si>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</si>
  <si>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</si>
  <si>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</si>
  <si>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</si>
  <si>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</si>
  <si>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</si>
  <si>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</si>
  <si>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</si>
  <si>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</si>
  <si>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</si>
  <si>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</si>
  <si>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</si>
  <si>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</si>
  <si>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</si>
  <si>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</si>
  <si>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</si>
  <si>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</si>
  <si>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</si>
  <si>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</si>
  <si>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</si>
  <si>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</si>
  <si>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</si>
  <si>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</si>
  <si>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</si>
  <si>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</si>
  <si>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</si>
  <si>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</si>
  <si>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</si>
  <si>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</si>
  <si>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</si>
  <si>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</si>
  <si>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</si>
  <si>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</si>
  <si>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</si>
  <si>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</si>
  <si>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</si>
  <si>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</si>
  <si>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</si>
  <si>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</si>
  <si>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</si>
  <si>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</si>
  <si>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</si>
  <si>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</si>
  <si>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</si>
  <si>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</si>
  <si>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</si>
  <si>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</si>
  <si>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</si>
  <si>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</si>
  <si>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</si>
  <si>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</si>
  <si>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</si>
  <si>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</si>
  <si>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</si>
  <si>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</si>
  <si>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</si>
  <si>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</si>
  <si>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</si>
  <si>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</si>
  <si>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</si>
  <si>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</si>
  <si>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</si>
  <si>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</si>
  <si>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</si>
  <si>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</si>
  <si>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</si>
  <si>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</si>
  <si>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</si>
  <si>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</si>
  <si>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</si>
  <si>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</si>
  <si>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</si>
  <si>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</si>
  <si>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</si>
  <si>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</si>
  <si>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</si>
  <si>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</si>
  <si>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</si>
  <si>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</si>
  <si>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</si>
  <si>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</si>
  <si>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</si>
  <si>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</si>
  <si>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</si>
  <si>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</si>
  <si>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</si>
  <si>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</si>
  <si>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</si>
  <si>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</si>
  <si>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</si>
  <si>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</si>
  <si>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</si>
  <si>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</si>
  <si>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</si>
  <si>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</si>
  <si>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</si>
  <si>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</si>
  <si>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</si>
  <si>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</si>
  <si>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</si>
  <si>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</si>
  <si>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</si>
  <si>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</si>
  <si>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</si>
  <si>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</si>
  <si>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</si>
  <si>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</si>
  <si>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</si>
  <si>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</si>
  <si>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</si>
  <si>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</si>
  <si>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</si>
  <si>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</si>
  <si>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</si>
  <si>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</si>
  <si>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</si>
  <si>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</si>
  <si>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</si>
  <si>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</si>
  <si>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</si>
  <si>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</si>
  <si>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</si>
  <si>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</si>
  <si>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</si>
  <si>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</si>
  <si>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</si>
  <si>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</si>
  <si>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</si>
  <si>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</si>
  <si>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</si>
  <si>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</si>
  <si>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</si>
  <si>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</si>
  <si>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</si>
  <si>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</si>
  <si>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</si>
  <si>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</si>
  <si>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</si>
  <si>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</si>
  <si>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</si>
  <si>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</si>
  <si>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</si>
  <si>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</si>
  <si>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</si>
  <si>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</si>
  <si>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</si>
  <si>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</si>
  <si>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</si>
  <si>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</si>
  <si>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</si>
  <si>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</si>
  <si>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</si>
  <si>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</si>
  <si>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</si>
  <si>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</si>
  <si>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</si>
  <si>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</si>
  <si>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</si>
  <si>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</si>
  <si>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</si>
  <si>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</si>
  <si>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</si>
  <si>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</si>
  <si>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</si>
  <si>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</si>
  <si>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</si>
  <si>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</si>
  <si>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</si>
  <si>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</si>
  <si>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</si>
  <si>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</si>
  <si>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</si>
  <si>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</si>
  <si>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</si>
  <si>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</si>
  <si>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</si>
  <si>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</si>
  <si>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</si>
  <si>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</si>
  <si>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</si>
  <si>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</si>
  <si>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</si>
  <si>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</si>
  <si>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</si>
  <si>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</si>
  <si>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</si>
  <si>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</si>
  <si>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</si>
  <si>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</si>
  <si>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</si>
  <si>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</si>
  <si>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</si>
  <si>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</si>
  <si>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</si>
  <si>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</si>
  <si>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</si>
  <si>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</si>
  <si>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</si>
  <si>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</si>
  <si>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</si>
  <si>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</si>
  <si>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</si>
  <si>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</si>
  <si>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</si>
  <si>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</si>
  <si>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</si>
  <si>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</si>
  <si>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</si>
  <si>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</si>
  <si>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</si>
  <si>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</si>
  <si>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</si>
  <si>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</si>
  <si>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</si>
  <si>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</si>
  <si>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</si>
  <si>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</si>
  <si>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</si>
  <si>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</si>
  <si>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</si>
  <si>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</si>
  <si>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</si>
  <si>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</si>
  <si>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</si>
  <si>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</si>
  <si>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</si>
  <si>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</si>
  <si>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</si>
  <si>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</si>
  <si>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</si>
  <si>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</si>
  <si>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</si>
  <si>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</si>
  <si>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</si>
  <si>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</si>
  <si>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</si>
  <si>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</si>
  <si>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</si>
  <si>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</si>
  <si>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</si>
  <si>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</si>
  <si>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</si>
  <si>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</si>
  <si>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</si>
  <si>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</si>
  <si>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</si>
  <si>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</si>
  <si>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</si>
  <si>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</si>
  <si>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</si>
  <si>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</si>
  <si>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</si>
  <si>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</si>
  <si>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</si>
  <si>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</si>
  <si>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</si>
  <si>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</si>
  <si>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</si>
  <si>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</si>
  <si>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</si>
  <si>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</si>
  <si>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</si>
  <si>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</si>
  <si>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</si>
  <si>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</si>
  <si>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</si>
  <si>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</si>
  <si>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</si>
  <si>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</si>
  <si>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</si>
  <si>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</si>
  <si>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</si>
  <si>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</si>
  <si>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</si>
  <si>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</si>
  <si>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</si>
  <si>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</si>
  <si>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</si>
  <si>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</si>
  <si>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</si>
  <si>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</si>
  <si>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</si>
  <si>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</si>
  <si>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</si>
  <si>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</si>
  <si>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</si>
  <si>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</si>
  <si>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</si>
  <si>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</si>
  <si>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</si>
  <si>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</si>
  <si>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</si>
  <si>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</si>
  <si>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</si>
  <si>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</si>
  <si>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</si>
  <si>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</si>
  <si>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</si>
  <si>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</si>
  <si>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</si>
  <si>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</si>
  <si>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</si>
  <si>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</si>
  <si>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</si>
  <si>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</si>
  <si>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</si>
  <si>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</si>
  <si>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</si>
  <si>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</si>
  <si>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</si>
  <si>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</si>
  <si>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</si>
  <si>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</si>
  <si>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</si>
  <si>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</si>
  <si>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</si>
  <si>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</si>
  <si>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</si>
  <si>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</si>
  <si>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</si>
  <si>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</si>
  <si>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</si>
  <si>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</si>
  <si>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</si>
  <si>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</si>
  <si>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</si>
  <si>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</si>
  <si>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</si>
  <si>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</si>
  <si>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</si>
  <si>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</si>
  <si>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</si>
  <si>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</si>
  <si>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</si>
  <si>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</si>
  <si>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</si>
  <si>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</si>
  <si>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</si>
  <si>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</si>
  <si>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</si>
  <si>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</si>
  <si>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</si>
  <si>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</si>
  <si>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</si>
  <si>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</si>
  <si>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</si>
  <si>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</si>
  <si>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</si>
  <si>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</si>
  <si>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</si>
  <si>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</si>
  <si>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</si>
  <si>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</si>
  <si>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</si>
  <si>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</si>
  <si>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</si>
  <si>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</si>
  <si>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</si>
  <si>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</si>
  <si>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</si>
  <si>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</si>
  <si>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</si>
  <si>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</si>
  <si>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</si>
  <si>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</si>
  <si>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</si>
  <si>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</si>
  <si>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</si>
  <si>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</si>
  <si>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</si>
  <si>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</si>
  <si>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</si>
  <si>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</si>
  <si>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</si>
  <si>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</si>
  <si>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</si>
  <si>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</si>
  <si>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</si>
  <si>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</si>
  <si>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</si>
  <si>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</si>
  <si>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</si>
  <si>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</si>
  <si>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</si>
  <si>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</si>
  <si>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</si>
  <si>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</si>
  <si>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</si>
  <si>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</si>
  <si>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</si>
  <si>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</si>
  <si>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</si>
  <si>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</si>
  <si>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</si>
  <si>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</si>
  <si>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</si>
  <si>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</si>
  <si>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</si>
  <si>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</si>
  <si>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</si>
  <si>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</si>
  <si>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</si>
  <si>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</si>
  <si>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</si>
  <si>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</si>
  <si>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</si>
  <si>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</si>
  <si>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</si>
  <si>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</si>
  <si>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</si>
  <si>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</si>
  <si>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</si>
  <si>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</si>
  <si>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</si>
  <si>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</si>
  <si>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</si>
  <si>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</si>
  <si>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</si>
  <si>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</si>
  <si>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</si>
  <si>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</si>
  <si>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</si>
  <si>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</si>
  <si>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</si>
  <si>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</si>
  <si>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</si>
  <si>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</si>
  <si>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</si>
  <si>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</si>
  <si>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</si>
  <si>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</si>
  <si>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</si>
  <si>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</si>
  <si>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</si>
  <si>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</si>
  <si>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</si>
  <si>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</si>
  <si>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</si>
  <si>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</si>
  <si>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</si>
  <si>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</si>
  <si>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</si>
  <si>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</si>
  <si>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</si>
  <si>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</si>
  <si>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</si>
  <si>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</si>
  <si>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</si>
  <si>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</si>
  <si>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</si>
  <si>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</si>
  <si>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</si>
  <si>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</si>
  <si>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</si>
  <si>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</si>
  <si>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</si>
  <si>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</si>
  <si>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</si>
  <si>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</si>
  <si>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</si>
  <si>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</si>
  <si>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</si>
  <si>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</si>
  <si>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</si>
  <si>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</si>
  <si>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</si>
  <si>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</si>
  <si>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</si>
  <si>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</si>
  <si>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</si>
  <si>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</si>
  <si>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</si>
  <si>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</si>
  <si>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</si>
  <si>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</si>
  <si>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</si>
  <si>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</si>
  <si>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</si>
  <si>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</si>
  <si>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</si>
  <si>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</si>
  <si>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</si>
  <si>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</si>
  <si>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</si>
  <si>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</si>
  <si>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</si>
  <si>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</si>
  <si>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</si>
  <si>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</si>
  <si>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</si>
  <si>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</si>
  <si>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</si>
  <si>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</si>
  <si>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</si>
  <si>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</si>
  <si>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</si>
  <si>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</si>
  <si>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</si>
  <si>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</si>
  <si>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</si>
  <si>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</si>
  <si>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</si>
  <si>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</si>
  <si>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</si>
  <si>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</si>
  <si>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</si>
  <si>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</si>
  <si>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</si>
  <si>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</si>
  <si>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</si>
  <si>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</si>
  <si>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</si>
  <si>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</si>
  <si>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</si>
  <si>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</si>
  <si>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</si>
  <si>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</si>
  <si>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</si>
  <si>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</si>
  <si>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</si>
  <si>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</si>
  <si>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</si>
  <si>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</si>
  <si>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</si>
  <si>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</si>
  <si>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</si>
  <si>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</si>
  <si>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</si>
  <si>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</si>
  <si>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</si>
  <si>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</si>
  <si>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</si>
  <si>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</si>
  <si>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</si>
  <si>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</si>
  <si>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</si>
  <si>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</si>
  <si>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</si>
  <si>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</si>
  <si>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</si>
  <si>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</si>
  <si>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</si>
  <si>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</si>
  <si>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</si>
  <si>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</si>
  <si>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</si>
  <si>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</si>
  <si>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</si>
  <si>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</si>
  <si>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</si>
  <si>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</si>
  <si>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</si>
  <si>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</si>
  <si>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</si>
  <si>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</si>
  <si>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</si>
  <si>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</si>
  <si>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</si>
  <si>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</si>
  <si>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</si>
  <si>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</si>
  <si>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</si>
  <si>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</si>
  <si>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</si>
  <si>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</si>
  <si>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</si>
  <si>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</si>
  <si>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</si>
  <si>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</si>
  <si>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</si>
  <si>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</si>
  <si>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</si>
  <si>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</si>
  <si>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</si>
  <si>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</si>
  <si>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</si>
  <si>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</si>
  <si>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</si>
  <si>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</si>
  <si>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</si>
  <si>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</si>
  <si>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</si>
  <si>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</si>
  <si>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</si>
  <si>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</si>
  <si>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</si>
  <si>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</si>
  <si>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</si>
  <si>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</si>
  <si>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</si>
  <si>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</si>
  <si>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</si>
  <si>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</si>
  <si>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</si>
  <si>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</si>
  <si>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</si>
  <si>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</si>
  <si>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</si>
  <si>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</si>
  <si>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</si>
  <si>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</si>
  <si>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</si>
  <si>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</si>
  <si>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</si>
  <si>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</si>
  <si>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</si>
  <si>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</si>
  <si>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</si>
  <si>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</si>
  <si>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</si>
  <si>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</si>
  <si>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</si>
  <si>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</si>
  <si>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</si>
  <si>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</si>
  <si>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</si>
  <si>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</si>
  <si>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</si>
  <si>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</si>
  <si>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</si>
  <si>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</si>
  <si>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</si>
  <si>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</si>
  <si>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</si>
  <si>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</si>
  <si>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</si>
  <si>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</si>
  <si>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</si>
  <si>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</si>
  <si>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</si>
  <si>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</si>
  <si>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</si>
  <si>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</si>
  <si>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</si>
  <si>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</si>
  <si>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</si>
  <si>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</si>
  <si>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</si>
  <si>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</si>
  <si>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</si>
  <si>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</si>
  <si>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</si>
  <si>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</si>
  <si>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</si>
  <si>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</si>
  <si>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</si>
  <si>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</si>
  <si>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</si>
  <si>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</si>
  <si>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</si>
  <si>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</si>
  <si>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</si>
  <si>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</si>
  <si>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</si>
  <si>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</si>
  <si>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</si>
  <si>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</si>
  <si>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</si>
  <si>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</si>
  <si>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</si>
  <si>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</si>
  <si>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</si>
  <si>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</si>
  <si>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</si>
  <si>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</si>
  <si>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</si>
  <si>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</si>
  <si>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</si>
  <si>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</si>
  <si>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</si>
  <si>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</si>
  <si>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</si>
  <si>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</si>
  <si>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</si>
  <si>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</si>
  <si>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</si>
  <si>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</si>
  <si>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</si>
  <si>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</si>
  <si>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</si>
  <si>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</si>
  <si>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</si>
  <si>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</si>
  <si>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</si>
  <si>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</si>
  <si>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</si>
  <si>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</si>
  <si>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</si>
  <si>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</si>
  <si>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</si>
  <si>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</si>
  <si>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</si>
  <si>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</si>
  <si>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</si>
  <si>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</si>
  <si>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</si>
  <si>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</si>
  <si>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</si>
  <si>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</si>
  <si>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</si>
  <si>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</si>
  <si>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</si>
  <si>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</si>
  <si>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</si>
  <si>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</si>
  <si>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</si>
  <si>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</si>
  <si>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</si>
  <si>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</si>
  <si>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</si>
  <si>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</si>
  <si>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</si>
  <si>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</si>
  <si>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</si>
  <si>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</si>
  <si>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</si>
  <si>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</si>
  <si>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</si>
  <si>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</si>
  <si>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</si>
  <si>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</si>
  <si>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</si>
  <si>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</si>
  <si>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</si>
  <si>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</si>
  <si>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</si>
  <si>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</si>
  <si>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</si>
  <si>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</si>
  <si>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</si>
  <si>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</si>
  <si>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</si>
  <si>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</si>
  <si>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</si>
  <si>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</si>
  <si>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</si>
  <si>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</si>
  <si>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</si>
  <si>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</si>
  <si>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</si>
  <si>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</si>
  <si>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</si>
  <si>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</si>
  <si>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</si>
  <si>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</si>
  <si>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</si>
  <si>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</si>
  <si>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</si>
  <si>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</si>
  <si>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</si>
  <si>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</si>
  <si>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</si>
  <si>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</si>
  <si>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</si>
  <si>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</si>
  <si>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</si>
  <si>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</si>
  <si>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</si>
  <si>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</si>
  <si>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</si>
  <si>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</si>
  <si>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</si>
  <si>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</si>
  <si>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</si>
  <si>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</si>
  <si>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</si>
  <si>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</si>
  <si>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</si>
  <si>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</si>
  <si>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</si>
  <si>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</si>
  <si>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</si>
  <si>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</si>
  <si>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</si>
  <si>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</si>
  <si>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</si>
  <si>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</si>
  <si>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</si>
  <si>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</si>
  <si>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</si>
  <si>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</si>
  <si>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</si>
  <si>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</si>
  <si>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</si>
  <si>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</si>
  <si>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</si>
  <si>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</si>
  <si>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</si>
  <si>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</si>
  <si>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</si>
  <si>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</si>
  <si>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</si>
  <si>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</si>
  <si>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</si>
  <si>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</si>
  <si>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</si>
  <si>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</si>
  <si>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</si>
  <si>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</si>
  <si>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</si>
  <si>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</si>
  <si>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</si>
  <si>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</si>
  <si>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</si>
  <si>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</si>
  <si>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</si>
  <si>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</si>
  <si>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</si>
  <si>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</si>
  <si>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</si>
  <si>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</si>
  <si>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</si>
  <si>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</si>
  <si>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</si>
  <si>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</si>
  <si>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</si>
  <si>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</si>
  <si>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</si>
  <si>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</si>
  <si>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</si>
  <si>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</si>
  <si>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</si>
  <si>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</si>
  <si>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</si>
  <si>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</si>
  <si>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</si>
  <si>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</si>
  <si>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</si>
  <si>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</si>
  <si>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</si>
  <si>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</si>
  <si>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</si>
  <si>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</si>
  <si>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</si>
  <si>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</si>
  <si>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</si>
  <si>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</si>
  <si>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</si>
  <si>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</si>
  <si>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</si>
  <si>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</si>
  <si>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</si>
  <si>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</si>
  <si>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</si>
  <si>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</si>
  <si>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</si>
  <si>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</si>
  <si>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</si>
  <si>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</si>
  <si>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</si>
  <si>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</si>
  <si>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</si>
  <si>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</si>
  <si>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</si>
  <si>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</si>
  <si>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</si>
  <si>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</si>
  <si>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</si>
  <si>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</si>
  <si>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</si>
  <si>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</si>
  <si>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</si>
  <si>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</si>
  <si>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</si>
  <si>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</si>
  <si>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</si>
  <si>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</si>
  <si>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</si>
  <si>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</si>
  <si>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</si>
  <si>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</si>
  <si>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</si>
  <si>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</si>
  <si>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</si>
  <si>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</si>
  <si>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</si>
  <si>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</si>
  <si>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</si>
  <si>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</si>
  <si>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</si>
  <si>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</si>
  <si>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</si>
  <si>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</si>
  <si>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</si>
  <si>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</si>
  <si>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</si>
  <si>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</si>
  <si>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</si>
  <si>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</si>
  <si>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</si>
  <si>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</si>
  <si>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</si>
  <si>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</si>
  <si>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</si>
  <si>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</si>
  <si>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</si>
  <si>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</si>
  <si>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</si>
  <si>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</si>
  <si>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</si>
  <si>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</si>
  <si>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</si>
  <si>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</si>
  <si>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</si>
  <si>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</si>
  <si>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</si>
  <si>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</si>
  <si>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</si>
  <si>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</si>
  <si>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</si>
  <si>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</si>
  <si>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</si>
  <si>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</si>
  <si>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</si>
  <si>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</si>
  <si>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</si>
  <si>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</si>
  <si>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</si>
  <si>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</si>
  <si>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</si>
  <si>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</si>
  <si>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</si>
  <si>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</si>
  <si>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</si>
  <si>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</si>
  <si>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</si>
  <si>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</si>
  <si>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</si>
  <si>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</si>
  <si>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</si>
  <si>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</si>
  <si>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</si>
  <si>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</si>
  <si>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</si>
  <si>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</si>
  <si>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</si>
  <si>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</si>
  <si>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</si>
  <si>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</si>
  <si>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</si>
  <si>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</si>
  <si>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</si>
  <si>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</si>
  <si>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</si>
  <si>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</si>
  <si>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</si>
  <si>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</si>
  <si>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</si>
  <si>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</si>
  <si>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</si>
  <si>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</si>
  <si>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</si>
  <si>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</si>
  <si>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</si>
  <si>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</si>
  <si>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</si>
  <si>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</si>
  <si>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</si>
  <si>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</si>
  <si>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</si>
  <si>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</si>
  <si>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</si>
  <si>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</si>
  <si>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</si>
  <si>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</si>
  <si>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</si>
  <si>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</si>
  <si>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</si>
  <si>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</si>
  <si>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</si>
  <si>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</si>
  <si>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</si>
  <si>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</si>
  <si>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</si>
  <si>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</si>
  <si>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</si>
  <si>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</si>
  <si>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</si>
  <si>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</si>
  <si>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</si>
  <si>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</si>
  <si>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</si>
  <si>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</si>
  <si>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</si>
  <si>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</si>
  <si>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</si>
  <si>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</si>
  <si>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</si>
  <si>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</si>
  <si>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</si>
  <si>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</si>
  <si>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</si>
  <si>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</si>
  <si>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</si>
  <si>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</si>
  <si>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</si>
  <si>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</si>
  <si>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</si>
  <si>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</si>
  <si>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</si>
  <si>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</si>
  <si>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</si>
  <si>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</si>
  <si>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</si>
  <si>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</si>
  <si>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</si>
  <si>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</si>
  <si>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</si>
  <si>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</si>
  <si>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</si>
  <si>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</si>
  <si>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</si>
  <si>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</si>
  <si>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</si>
  <si>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</si>
  <si>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</si>
  <si>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</si>
  <si>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</si>
  <si>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</si>
  <si>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</si>
  <si>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</si>
  <si>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</si>
  <si>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</si>
  <si>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</si>
  <si>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</si>
  <si>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</si>
  <si>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</si>
  <si>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</si>
  <si>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</si>
  <si>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</si>
  <si>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</si>
  <si>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</si>
  <si>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</si>
  <si>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</si>
  <si>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</si>
  <si>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</si>
  <si>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</si>
  <si>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</si>
  <si>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</si>
  <si>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</si>
  <si>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</si>
  <si>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</si>
  <si>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</si>
  <si>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</si>
  <si>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</si>
  <si>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</si>
  <si>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</si>
  <si>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</si>
  <si>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</si>
  <si>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</si>
  <si>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</si>
  <si>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</si>
  <si>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</si>
  <si>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</si>
  <si>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</si>
  <si>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</si>
  <si>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</si>
  <si>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</si>
  <si>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</si>
  <si>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</si>
  <si>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</si>
  <si>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</si>
  <si>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</si>
  <si>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</si>
  <si>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</si>
  <si>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</si>
  <si>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</si>
  <si>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</si>
  <si>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</si>
  <si>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</si>
  <si>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</si>
  <si>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</si>
  <si>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</si>
  <si>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</si>
  <si>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</si>
  <si>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</si>
  <si>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</si>
  <si>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</si>
  <si>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</si>
  <si>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</si>
  <si>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</si>
  <si>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</si>
  <si>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</si>
  <si>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</si>
  <si>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</si>
  <si>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</si>
  <si>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</si>
  <si>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</si>
  <si>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</si>
  <si>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</si>
  <si>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</si>
  <si>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</si>
  <si>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</si>
  <si>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</si>
  <si>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</si>
  <si>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</si>
  <si>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</si>
  <si>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</si>
  <si>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</si>
  <si>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</si>
  <si>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</si>
  <si>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</si>
  <si>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</si>
  <si>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</si>
  <si>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</si>
  <si>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</si>
  <si>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</si>
  <si>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</si>
  <si>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</si>
  <si>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</si>
  <si>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</si>
  <si>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</si>
  <si>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</si>
  <si>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</si>
  <si>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</si>
  <si>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</si>
  <si>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</si>
  <si>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</si>
  <si>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</si>
  <si>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</si>
  <si>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</si>
  <si>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</si>
  <si>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</si>
  <si>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</si>
  <si>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</si>
  <si>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</si>
  <si>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</si>
  <si>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</si>
  <si>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</si>
  <si>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</si>
  <si>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</si>
  <si>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</si>
  <si>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</si>
  <si>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</si>
  <si>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</si>
  <si>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</si>
  <si>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</si>
  <si>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</si>
  <si>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</si>
  <si>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</si>
  <si>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</si>
  <si>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</si>
  <si>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</si>
  <si>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</si>
  <si>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</si>
  <si>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</si>
  <si>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</si>
  <si>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</si>
  <si>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</si>
  <si>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</si>
  <si>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</si>
  <si>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</si>
  <si>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</si>
  <si>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</si>
  <si>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</si>
  <si>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</si>
  <si>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</si>
  <si>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</si>
  <si>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</si>
  <si>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</si>
  <si>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</si>
  <si>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</si>
  <si>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</si>
  <si>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</si>
  <si>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</si>
  <si>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</si>
  <si>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</si>
  <si>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</si>
  <si>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</si>
  <si>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</si>
  <si>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</si>
  <si>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</si>
  <si>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</si>
  <si>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</si>
  <si>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</si>
  <si>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</si>
  <si>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</si>
  <si>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</si>
  <si>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</si>
  <si>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</si>
  <si>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</si>
  <si>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</si>
  <si>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</si>
  <si>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</si>
  <si>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</si>
  <si>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</si>
  <si>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</si>
  <si>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</si>
  <si>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</si>
  <si>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</si>
  <si>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</si>
  <si>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</si>
  <si>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</si>
  <si>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</si>
  <si>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</si>
  <si>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</si>
  <si>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</si>
  <si>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</si>
  <si>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</si>
  <si>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</si>
  <si>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</si>
  <si>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</si>
  <si>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</si>
  <si>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</si>
  <si>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</si>
  <si>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</si>
  <si>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</si>
  <si>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</si>
  <si>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</si>
  <si>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</si>
  <si>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</si>
  <si>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</si>
  <si>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</si>
  <si>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</si>
  <si>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</si>
  <si>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</si>
  <si>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</si>
  <si>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</si>
  <si>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</si>
  <si>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</si>
  <si>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</si>
  <si>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</si>
  <si>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</si>
  <si>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</si>
  <si>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</si>
  <si>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</si>
  <si>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</si>
  <si>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</si>
  <si>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</si>
  <si>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</si>
  <si>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</si>
  <si>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</si>
  <si>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</si>
  <si>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</si>
  <si>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</si>
  <si>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</si>
  <si>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</si>
  <si>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</si>
  <si>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</si>
  <si>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</si>
  <si>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</si>
  <si>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</si>
  <si>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</si>
  <si>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</si>
  <si>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</si>
  <si>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</si>
  <si>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</si>
  <si>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</si>
  <si>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</si>
  <si>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</si>
  <si>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</si>
  <si>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</si>
  <si>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</si>
  <si>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</si>
  <si>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</si>
  <si>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</si>
  <si>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</si>
  <si>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</si>
  <si>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</si>
  <si>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</si>
  <si>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</si>
  <si>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</si>
  <si>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</si>
  <si>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</si>
  <si>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</si>
  <si>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</si>
  <si>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</si>
  <si>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</si>
  <si>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</si>
  <si>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</si>
  <si>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</si>
  <si>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</si>
  <si>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</si>
  <si>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</si>
  <si>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</si>
  <si>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</si>
  <si>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</si>
  <si>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</si>
  <si>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</si>
  <si>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</si>
  <si>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</si>
  <si>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</si>
  <si>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</si>
  <si>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</si>
  <si>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</si>
  <si>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</si>
  <si>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</si>
  <si>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</si>
  <si>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</si>
  <si>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</si>
  <si>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</si>
  <si>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</si>
  <si>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</si>
  <si>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</si>
  <si>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</si>
  <si>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</si>
  <si>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</si>
  <si>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</si>
  <si>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</si>
  <si>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</si>
  <si>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</si>
  <si>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</si>
  <si>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</si>
  <si>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</si>
  <si>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</si>
  <si>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</si>
  <si>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</si>
  <si>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</si>
  <si>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</si>
  <si>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</si>
  <si>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</si>
  <si>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</si>
  <si>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</si>
  <si>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</si>
  <si>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</si>
  <si>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</si>
  <si>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</si>
  <si>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</si>
  <si>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</si>
  <si>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</si>
  <si>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</si>
  <si>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</si>
  <si>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</si>
  <si>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</si>
  <si>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</si>
  <si>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</si>
  <si>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</si>
  <si>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</si>
  <si>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</si>
  <si>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</si>
  <si>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</si>
  <si>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</si>
  <si>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</si>
  <si>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</si>
  <si>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</si>
  <si>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</si>
  <si>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</si>
  <si>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</si>
  <si>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</si>
  <si>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</si>
  <si>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</si>
  <si>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</si>
  <si>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</si>
  <si>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</si>
  <si>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</si>
  <si>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</si>
  <si>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</si>
  <si>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</si>
  <si>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</si>
  <si>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</si>
  <si>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</si>
  <si>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</si>
  <si>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</si>
  <si>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</si>
  <si>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</si>
  <si>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</si>
  <si>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</si>
  <si>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</si>
  <si>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</si>
  <si>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</si>
  <si>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</si>
  <si>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</si>
  <si>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</si>
  <si>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</si>
  <si>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</si>
  <si>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</si>
  <si>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</si>
  <si>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</si>
  <si>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</si>
  <si>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</si>
  <si>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</si>
  <si>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</si>
  <si>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</si>
  <si>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</si>
  <si>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</si>
  <si>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</si>
  <si>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</si>
  <si>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</si>
  <si>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</si>
  <si>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</si>
  <si>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</si>
  <si>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</si>
  <si>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</si>
  <si>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</si>
  <si>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</si>
  <si>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</si>
  <si>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</si>
  <si>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</si>
  <si>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</si>
  <si>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</si>
  <si>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</si>
  <si>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</si>
  <si>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</si>
  <si>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</si>
  <si>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</si>
  <si>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</si>
  <si>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</si>
  <si>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</si>
  <si>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</si>
  <si>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</si>
  <si>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</si>
  <si>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</si>
  <si>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</si>
  <si>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</si>
  <si>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</si>
  <si>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</si>
  <si>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</si>
  <si>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</si>
  <si>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</si>
  <si>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</si>
  <si>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</si>
  <si>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</si>
  <si>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</si>
  <si>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</si>
  <si>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</si>
  <si>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</si>
  <si>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</si>
  <si>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</si>
  <si>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</si>
  <si>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</si>
  <si>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</si>
  <si>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</si>
  <si>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</si>
  <si>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</si>
  <si>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</si>
  <si>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</si>
  <si>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</si>
  <si>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</si>
  <si>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</si>
  <si>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</si>
  <si>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</si>
  <si>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</si>
  <si>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</si>
  <si>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</si>
  <si>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</si>
  <si>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</si>
  <si>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</si>
  <si>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</si>
  <si>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</si>
  <si>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</si>
  <si>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</si>
  <si>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</si>
  <si>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</si>
  <si>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</si>
  <si>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</si>
  <si>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</si>
  <si>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</si>
  <si>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</si>
  <si>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</si>
  <si>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</si>
  <si>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</si>
  <si>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</si>
  <si>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</si>
  <si>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</si>
  <si>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</si>
  <si>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</si>
  <si>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</si>
  <si>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</si>
  <si>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</si>
  <si>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</si>
  <si>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</si>
  <si>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</si>
  <si>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</si>
  <si>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</si>
  <si>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</si>
  <si>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</si>
  <si>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</si>
  <si>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</si>
  <si>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</si>
  <si>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</si>
  <si>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</si>
  <si>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</si>
  <si>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</si>
  <si>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</si>
  <si>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</si>
  <si>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</si>
  <si>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</si>
  <si>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</si>
  <si>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</si>
  <si>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</si>
  <si>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</si>
  <si>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</si>
  <si>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</si>
  <si>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</si>
  <si>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</si>
  <si>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</si>
  <si>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</si>
  <si>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</si>
  <si>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</si>
  <si>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</si>
  <si>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</si>
  <si>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</si>
  <si>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</si>
  <si>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</si>
  <si>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</si>
  <si>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</si>
  <si>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</si>
  <si>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</si>
  <si>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</si>
  <si>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</si>
  <si>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</si>
  <si>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</si>
  <si>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</si>
  <si>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</si>
  <si>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</si>
  <si>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</si>
  <si>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</si>
  <si>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</si>
  <si>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</si>
  <si>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</si>
  <si>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</si>
  <si>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</si>
  <si>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</si>
  <si>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</si>
  <si>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</si>
  <si>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</si>
  <si>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</si>
  <si>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</si>
  <si>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</si>
  <si>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</si>
  <si>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</si>
  <si>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</si>
  <si>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</si>
  <si>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</si>
  <si>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</si>
  <si>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</si>
  <si>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</si>
  <si>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</si>
  <si>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</si>
  <si>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</si>
  <si>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</si>
  <si>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</si>
  <si>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</si>
  <si>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</si>
  <si>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</si>
  <si>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</si>
  <si>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</si>
  <si>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</si>
  <si>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</si>
  <si>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</si>
  <si>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</si>
  <si>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</si>
  <si>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</si>
  <si>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</si>
  <si>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</si>
  <si>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</si>
  <si>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</si>
  <si>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</si>
  <si>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</si>
  <si>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</si>
  <si>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</si>
  <si>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</si>
  <si>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</si>
  <si>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</si>
  <si>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</si>
  <si>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</si>
  <si>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</si>
  <si>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</si>
  <si>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</si>
  <si>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</si>
  <si>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</si>
  <si>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</si>
  <si>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</si>
  <si>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</si>
  <si>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</si>
  <si>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</si>
  <si>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</si>
  <si>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</si>
  <si>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</si>
  <si>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</si>
  <si>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</si>
  <si>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</si>
  <si>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</si>
  <si>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</si>
  <si>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</si>
  <si>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</si>
  <si>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</si>
  <si>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</si>
  <si>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</si>
  <si>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</si>
  <si>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</si>
  <si>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</si>
  <si>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</si>
  <si>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</si>
  <si>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</si>
  <si>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</si>
  <si>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</si>
  <si>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</si>
  <si>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</si>
  <si>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</si>
  <si>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</si>
  <si>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</si>
  <si>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</si>
  <si>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</si>
  <si>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</si>
  <si>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</si>
  <si>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</si>
  <si>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</si>
  <si>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</si>
  <si>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</si>
  <si>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</si>
  <si>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</si>
  <si>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</si>
  <si>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</si>
  <si>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</si>
  <si>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</si>
  <si>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</si>
  <si>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</si>
  <si>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</si>
  <si>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</si>
  <si>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</si>
  <si>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</si>
  <si>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</si>
  <si>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</si>
  <si>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</si>
  <si>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</si>
  <si>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</si>
  <si>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</si>
  <si>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</si>
  <si>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</si>
  <si>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</si>
  <si>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</si>
  <si>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</si>
  <si>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</si>
  <si>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</si>
  <si>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</si>
  <si>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</si>
  <si>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</si>
  <si>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</si>
  <si>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</si>
  <si>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</si>
  <si>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</si>
  <si>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</si>
  <si>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</si>
  <si>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</si>
  <si>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</si>
  <si>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</si>
  <si>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</si>
  <si>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</si>
  <si>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</si>
  <si>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</si>
  <si>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</si>
  <si>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</si>
  <si>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</si>
  <si>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</si>
  <si>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</si>
  <si>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</si>
  <si>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</si>
  <si>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</si>
  <si>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</si>
  <si>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</si>
  <si>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</si>
  <si>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</si>
  <si>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</si>
  <si>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</si>
  <si>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</si>
  <si>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</si>
  <si>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</si>
  <si>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</si>
  <si>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</si>
  <si>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</si>
  <si>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</si>
  <si>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</si>
  <si>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</si>
  <si>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</si>
  <si>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</si>
  <si>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</si>
  <si>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</si>
  <si>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</si>
  <si>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</si>
  <si>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</si>
  <si>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</si>
  <si>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</si>
  <si>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</si>
  <si>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</si>
  <si>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</si>
  <si>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</si>
  <si>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</si>
  <si>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</si>
  <si>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</si>
  <si>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</si>
  <si>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</si>
  <si>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</si>
  <si>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</si>
  <si>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</si>
  <si>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</si>
  <si>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</si>
  <si>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</si>
  <si>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</si>
  <si>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</si>
  <si>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</si>
  <si>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</si>
  <si>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</si>
  <si>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</si>
  <si>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</si>
  <si>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</si>
  <si>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</si>
  <si>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</si>
  <si>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</si>
  <si>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</si>
  <si>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</si>
  <si>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</si>
  <si>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</si>
  <si>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</si>
  <si>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</si>
  <si>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</si>
  <si>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</si>
  <si>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</si>
  <si>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</si>
  <si>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</si>
  <si>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</si>
  <si>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</si>
  <si>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</si>
  <si>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</si>
  <si>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</si>
  <si>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</si>
  <si>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</si>
  <si>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</si>
  <si>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</si>
  <si>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</si>
  <si>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</si>
  <si>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</si>
  <si>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</si>
  <si>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</si>
  <si>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</si>
  <si>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</si>
  <si>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</si>
  <si>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</si>
  <si>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</si>
  <si>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</si>
  <si>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</si>
  <si>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</si>
  <si>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</si>
  <si>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</si>
  <si>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</si>
  <si>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</si>
  <si>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</si>
  <si>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</si>
  <si>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</si>
  <si>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</si>
  <si>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</si>
  <si>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</si>
  <si>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</si>
  <si>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</si>
  <si>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</si>
  <si>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</si>
  <si>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</si>
  <si>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</si>
  <si>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</si>
  <si>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</si>
  <si>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</si>
  <si>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</si>
  <si>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</si>
  <si>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</si>
  <si>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</si>
  <si>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</si>
  <si>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</si>
  <si>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</si>
  <si>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</si>
  <si>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</si>
  <si>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</si>
  <si>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</si>
  <si>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</si>
  <si>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</si>
  <si>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</si>
  <si>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</si>
  <si>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</si>
  <si>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</si>
  <si>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</si>
  <si>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</si>
  <si>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</si>
  <si>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</si>
  <si>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</si>
  <si>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</si>
  <si>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</si>
  <si>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</si>
  <si>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</si>
  <si>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</si>
  <si>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</si>
  <si>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</si>
  <si>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</si>
  <si>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</si>
  <si>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</si>
  <si>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</si>
  <si>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</si>
  <si>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</si>
  <si>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</si>
  <si>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</si>
  <si>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</si>
  <si>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</si>
  <si>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</si>
  <si>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</si>
  <si>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</si>
  <si>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</si>
  <si>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</si>
  <si>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</si>
  <si>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</si>
  <si>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</si>
  <si>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</si>
  <si>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</si>
  <si>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</si>
  <si>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</si>
  <si>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</si>
  <si>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</si>
  <si>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</si>
  <si>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</si>
  <si>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</si>
  <si>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</si>
  <si>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</si>
  <si>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</si>
  <si>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</si>
  <si>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</si>
  <si>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</si>
  <si>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</si>
  <si>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</si>
  <si>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</si>
  <si>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</si>
  <si>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</si>
  <si>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</si>
  <si>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</si>
  <si>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</si>
  <si>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</si>
  <si>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</si>
  <si>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</si>
  <si>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</si>
  <si>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</si>
  <si>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</si>
  <si>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</si>
  <si>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</si>
  <si>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</si>
  <si>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</si>
  <si>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</si>
  <si>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</si>
  <si>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</si>
  <si>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</si>
  <si>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</si>
  <si>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</si>
  <si>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</si>
  <si>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</si>
  <si>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</si>
  <si>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</si>
  <si>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</si>
  <si>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</si>
  <si>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</si>
  <si>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</si>
  <si>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</si>
  <si>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</si>
  <si>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</si>
  <si>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</si>
  <si>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</si>
  <si>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</si>
  <si>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</si>
  <si>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</si>
  <si>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</si>
  <si>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</si>
  <si>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</si>
  <si>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</si>
  <si>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</si>
  <si>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</si>
  <si>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</si>
  <si>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</si>
  <si>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</si>
  <si>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</si>
  <si>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</si>
  <si>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</si>
  <si>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</si>
  <si>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</si>
  <si>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</si>
  <si>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</si>
  <si>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</si>
  <si>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</si>
  <si>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</si>
  <si>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</si>
  <si>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</si>
  <si>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</si>
  <si>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</si>
  <si>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</si>
  <si>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</si>
  <si>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</si>
  <si>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</si>
  <si>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</si>
  <si>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</si>
  <si>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</si>
  <si>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</si>
  <si>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</si>
  <si>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</si>
  <si>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</si>
  <si>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</si>
  <si>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</si>
  <si>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</si>
  <si>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</si>
  <si>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</si>
  <si>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</si>
  <si>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</si>
  <si>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</si>
  <si>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</si>
  <si>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</si>
  <si>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</si>
  <si>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</si>
  <si>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</si>
  <si>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</si>
  <si>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</si>
  <si>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</si>
  <si>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</si>
  <si>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</si>
  <si>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</si>
  <si>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</si>
  <si>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</si>
  <si>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</si>
  <si>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</si>
  <si>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</si>
  <si>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</si>
  <si>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</si>
  <si>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</si>
  <si>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</si>
  <si>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</si>
  <si>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</si>
  <si>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</si>
  <si>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</si>
  <si>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</si>
  <si>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</si>
  <si>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</si>
  <si>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</si>
  <si>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</si>
  <si>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</si>
  <si>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</si>
  <si>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</si>
  <si>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</si>
  <si>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</si>
  <si>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</si>
  <si>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</si>
  <si>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</si>
  <si>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</si>
  <si>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</si>
  <si>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</si>
  <si>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</si>
  <si>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</si>
  <si>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</si>
  <si>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</si>
  <si>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</si>
  <si>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</si>
  <si>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</si>
  <si>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</si>
  <si>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</si>
  <si>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</si>
  <si>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</si>
  <si>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</si>
  <si>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</si>
  <si>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</si>
  <si>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</si>
  <si>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</si>
  <si>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</si>
  <si>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</si>
  <si>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</si>
  <si>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</si>
  <si>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</si>
  <si>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</si>
  <si>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</si>
  <si>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</si>
  <si>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</si>
  <si>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</si>
  <si>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</si>
  <si>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</si>
  <si>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</si>
  <si>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</si>
  <si>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</si>
  <si>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</si>
  <si>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</si>
  <si>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</si>
  <si>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</si>
  <si>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</si>
  <si>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</si>
  <si>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</si>
  <si>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</si>
  <si>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</si>
  <si>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</si>
  <si>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</si>
  <si>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</si>
  <si>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</si>
  <si>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</si>
  <si>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</si>
  <si>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</si>
  <si>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</si>
  <si>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</si>
  <si>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</si>
  <si>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</si>
  <si>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</si>
  <si>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</si>
  <si>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</si>
  <si>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</si>
  <si>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</si>
  <si>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</si>
  <si>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</si>
  <si>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</si>
  <si>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</si>
  <si>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</si>
  <si>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</si>
  <si>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</si>
  <si>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</si>
  <si>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</si>
  <si>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</si>
  <si>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</si>
  <si>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</si>
  <si>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</si>
  <si>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</si>
  <si>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</si>
  <si>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</si>
  <si>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</si>
  <si>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</si>
  <si>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</si>
  <si>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</si>
  <si>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</si>
  <si>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</si>
  <si>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</si>
  <si>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</si>
  <si>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</si>
  <si>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</si>
  <si>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</si>
  <si>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</si>
  <si>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</si>
  <si>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</si>
  <si>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</si>
  <si>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</si>
  <si>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</si>
  <si>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</si>
  <si>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</si>
  <si>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</si>
  <si>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</si>
  <si>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</si>
  <si>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</si>
  <si>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</si>
  <si>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</si>
  <si>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</si>
  <si>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</si>
  <si>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</si>
  <si>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</si>
  <si>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</si>
  <si>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</si>
  <si>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</si>
  <si>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</si>
  <si>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</si>
  <si>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</si>
  <si>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</si>
  <si>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</si>
  <si>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</si>
  <si>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</si>
  <si>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</si>
  <si>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</si>
  <si>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</si>
  <si>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</si>
  <si>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</si>
  <si>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</si>
  <si>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</si>
  <si>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</si>
  <si>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</si>
  <si>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</si>
  <si>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</si>
  <si>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</si>
  <si>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</si>
  <si>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</si>
  <si>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</si>
  <si>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</si>
  <si>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</si>
  <si>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</si>
  <si>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</si>
  <si>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</si>
  <si>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</si>
  <si>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</si>
  <si>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</si>
  <si>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</si>
  <si>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</si>
  <si>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</si>
  <si>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</si>
  <si>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</si>
  <si>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</si>
  <si>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</si>
  <si>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</si>
  <si>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</si>
  <si>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</si>
  <si>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</si>
  <si>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</si>
  <si>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</si>
  <si>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</si>
  <si>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</si>
  <si>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</si>
  <si>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</si>
  <si>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</si>
  <si>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</si>
  <si>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</si>
  <si>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</si>
  <si>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</si>
  <si>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</si>
  <si>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</si>
  <si>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</si>
  <si>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</si>
  <si>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</si>
  <si>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</si>
  <si>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</si>
  <si>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</si>
  <si>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</si>
  <si>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</si>
  <si>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</si>
  <si>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</si>
  <si>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</si>
  <si>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</si>
  <si>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</si>
  <si>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</si>
  <si>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</si>
  <si>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</si>
  <si>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</si>
  <si>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</si>
  <si>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</si>
  <si>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</si>
  <si>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</si>
  <si>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</si>
  <si>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</si>
  <si>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</si>
  <si>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</si>
  <si>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</si>
  <si>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</si>
  <si>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</si>
  <si>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</si>
  <si>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</si>
  <si>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</si>
  <si>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</si>
  <si>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</si>
  <si>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</si>
  <si>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</si>
  <si>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</si>
  <si>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</si>
  <si>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</si>
  <si>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</si>
  <si>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</si>
  <si>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</si>
  <si>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</si>
  <si>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</si>
  <si>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</si>
  <si>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</si>
  <si>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</si>
  <si>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</si>
  <si>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</si>
  <si>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</si>
  <si>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</si>
  <si>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</si>
  <si>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</si>
  <si>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</si>
  <si>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</si>
  <si>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</si>
  <si>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</si>
  <si>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</si>
  <si>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</si>
  <si>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</si>
  <si>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</si>
  <si>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</si>
  <si>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</si>
  <si>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</si>
  <si>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</si>
  <si>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</si>
  <si>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</si>
  <si>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</si>
  <si>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</si>
  <si>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</si>
  <si>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</si>
  <si>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</si>
  <si>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</si>
  <si>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</si>
  <si>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</si>
  <si>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</si>
  <si>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</si>
  <si>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</si>
  <si>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</si>
  <si>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</si>
  <si>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</si>
  <si>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</si>
  <si>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</si>
  <si>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</si>
  <si>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</si>
  <si>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</si>
  <si>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</si>
  <si>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</si>
  <si>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</si>
  <si>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</si>
  <si>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</si>
  <si>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</si>
  <si>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</si>
  <si>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</si>
  <si>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</si>
  <si>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</si>
  <si>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</si>
  <si>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</si>
  <si>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</si>
  <si>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</si>
  <si>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</si>
  <si>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</si>
  <si>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</si>
  <si>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</si>
  <si>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</si>
  <si>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</si>
  <si>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</si>
  <si>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</si>
  <si>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</si>
  <si>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</si>
  <si>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</si>
  <si>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</si>
  <si>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</si>
  <si>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</si>
  <si>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</si>
  <si>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</si>
  <si>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</si>
  <si>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</si>
  <si>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</si>
  <si>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</si>
  <si>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</si>
  <si>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</si>
  <si>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</si>
  <si>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</si>
  <si>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</si>
  <si>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</si>
  <si>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</si>
  <si>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</si>
  <si>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</si>
  <si>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</si>
  <si>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</si>
  <si>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</si>
  <si>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</si>
  <si>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</si>
  <si>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</si>
  <si>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</si>
  <si>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</si>
  <si>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</si>
  <si>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</si>
  <si>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</si>
  <si>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</si>
  <si>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</si>
  <si>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</si>
  <si>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</si>
  <si>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</si>
  <si>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</si>
  <si>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</si>
  <si>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</si>
  <si>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</si>
  <si>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</si>
  <si>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</si>
  <si>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</si>
  <si>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</si>
  <si>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</si>
  <si>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</si>
  <si>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</si>
  <si>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</si>
  <si>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</si>
  <si>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</si>
  <si>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</si>
  <si>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</si>
  <si>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</si>
  <si>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</si>
  <si>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</si>
  <si>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</si>
  <si>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</si>
  <si>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</si>
  <si>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</si>
  <si>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</si>
  <si>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</si>
  <si>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</si>
  <si>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</si>
  <si>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</si>
  <si>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</si>
  <si>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</si>
  <si>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</si>
  <si>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</si>
  <si>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</si>
  <si>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</si>
  <si>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</si>
  <si>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</si>
  <si>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</si>
  <si>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</si>
  <si>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</si>
  <si>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</si>
  <si>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</si>
  <si>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</si>
  <si>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</si>
  <si>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</si>
  <si>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</si>
  <si>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</si>
  <si>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</si>
  <si>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</si>
  <si>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</si>
  <si>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</si>
  <si>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</si>
  <si>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</si>
  <si>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</si>
  <si>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</si>
  <si>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</si>
  <si>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</si>
  <si>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</si>
  <si>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</si>
  <si>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</si>
  <si>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</si>
  <si>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</si>
  <si>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</si>
  <si>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</si>
  <si>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</si>
  <si>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</si>
  <si>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</si>
  <si>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</si>
  <si>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</si>
  <si>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</si>
  <si>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</si>
  <si>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</si>
  <si>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</si>
  <si>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</si>
  <si>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</si>
  <si>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</si>
  <si>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</si>
  <si>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</si>
  <si>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</si>
  <si>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</si>
  <si>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</si>
  <si>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</si>
  <si>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</si>
  <si>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</si>
  <si>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</si>
  <si>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</si>
  <si>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</si>
  <si>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</si>
  <si>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</si>
  <si>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</si>
  <si>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</si>
  <si>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</si>
  <si>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</si>
  <si>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</si>
  <si>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</si>
  <si>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</si>
  <si>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</si>
  <si>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</si>
  <si>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</si>
  <si>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</si>
  <si>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</si>
  <si>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</si>
  <si>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</si>
  <si>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</si>
  <si>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</si>
  <si>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</si>
  <si>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</si>
  <si>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</si>
  <si>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</si>
  <si>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</si>
  <si>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</si>
  <si>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</si>
  <si>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</si>
  <si>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</si>
  <si>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</si>
  <si>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</si>
  <si>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</si>
  <si>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</si>
  <si>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</si>
  <si>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</si>
  <si>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</si>
  <si>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</si>
  <si>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</si>
  <si>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</si>
  <si>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</si>
  <si>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</si>
  <si>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</si>
  <si>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</si>
  <si>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</si>
  <si>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</si>
  <si>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</si>
  <si>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</si>
  <si>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</si>
  <si>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</si>
  <si>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</si>
  <si>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</si>
  <si>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</si>
  <si>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</si>
  <si>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</si>
  <si>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</si>
  <si>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</si>
  <si>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</si>
  <si>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</si>
  <si>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</si>
  <si>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</si>
  <si>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</si>
  <si>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</si>
  <si>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</si>
  <si>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</si>
  <si>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</si>
  <si>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</si>
  <si>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</si>
  <si>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</si>
  <si>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</si>
  <si>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</si>
  <si>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</si>
  <si>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</si>
  <si>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</si>
  <si>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</si>
  <si>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</si>
  <si>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</si>
  <si>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</si>
  <si>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</si>
  <si>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</si>
  <si>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</si>
  <si>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</si>
  <si>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</si>
  <si>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</si>
  <si>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</si>
  <si>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</si>
  <si>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</si>
  <si>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</si>
  <si>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</si>
  <si>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</si>
  <si>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</si>
  <si>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</si>
  <si>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</si>
  <si>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</si>
  <si>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</si>
  <si>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</si>
  <si>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</si>
  <si>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</si>
  <si>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</si>
  <si>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</si>
  <si>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</si>
  <si>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</si>
  <si>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</si>
  <si>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</si>
  <si>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</si>
  <si>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</si>
  <si>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</si>
  <si>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</si>
  <si>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</si>
  <si>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</si>
  <si>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</si>
  <si>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</si>
  <si>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</si>
  <si>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</si>
  <si>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</si>
  <si>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</si>
  <si>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</si>
  <si>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</si>
  <si>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</si>
  <si>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</si>
  <si>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</si>
  <si>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</si>
  <si>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</si>
  <si>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</si>
  <si>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</si>
  <si>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</si>
  <si>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</si>
  <si>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</si>
  <si>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</si>
  <si>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</si>
  <si>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</si>
  <si>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</si>
  <si>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</si>
  <si>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</si>
  <si>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</si>
  <si>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</si>
  <si>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</si>
  <si>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</si>
  <si>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</si>
  <si>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</si>
  <si>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</si>
  <si>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</si>
  <si>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</si>
  <si>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</si>
  <si>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</si>
  <si>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</si>
  <si>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</si>
  <si>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</si>
  <si>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</si>
  <si>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</si>
  <si>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</si>
  <si>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</si>
  <si>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</si>
  <si>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</si>
  <si>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</si>
  <si>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</si>
  <si>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</si>
  <si>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</si>
  <si>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</si>
  <si>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</si>
  <si>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</si>
  <si>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</si>
  <si>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</si>
  <si>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</si>
  <si>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</si>
  <si>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</si>
  <si>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</si>
  <si>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</si>
  <si>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</si>
  <si>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</si>
  <si>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</si>
  <si>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</si>
  <si>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</si>
  <si>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</si>
  <si>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</si>
  <si>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</si>
  <si>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</si>
  <si>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</si>
  <si>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</si>
  <si>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</si>
  <si>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</si>
  <si>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</si>
  <si>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</si>
  <si>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</si>
  <si>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</si>
  <si>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</si>
  <si>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</si>
  <si>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</si>
  <si>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</si>
  <si>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</si>
  <si>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</si>
  <si>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</si>
  <si>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</si>
  <si>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</si>
  <si>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</si>
  <si>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</si>
  <si>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</si>
  <si>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</si>
  <si>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</si>
  <si>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</si>
  <si>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</si>
  <si>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 xml:space="preserve">Cash chq 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</si>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</sst>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3" borderId="1" xfId="0" applyNumberFormat="1" applyFont="1" applyFill="1" applyBorder="1" applyAlignment="1">
      <alignment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9" t="s">
        <v>7380</v>
      </c>
      <c r="B1" s="770"/>
      <c r="C1" s="541"/>
      <c r="D1" s="769" t="s">
        <v>7379</v>
      </c>
      <c r="E1" s="770"/>
      <c r="F1" s="541"/>
      <c r="G1" s="769" t="s">
        <v>7370</v>
      </c>
      <c r="H1" s="770"/>
      <c r="I1" s="541"/>
      <c r="J1" s="769" t="s">
        <v>7364</v>
      </c>
      <c r="K1" s="770"/>
      <c r="L1" s="541"/>
      <c r="M1" s="769" t="s">
        <v>7351</v>
      </c>
      <c r="N1" s="770"/>
      <c r="O1" s="541"/>
      <c r="P1" s="769" t="s">
        <v>7350</v>
      </c>
      <c r="Q1" s="770"/>
      <c r="R1" s="541"/>
      <c r="S1" s="769" t="s">
        <v>7340</v>
      </c>
      <c r="T1" s="770"/>
      <c r="U1" s="541"/>
      <c r="V1" s="769" t="s">
        <v>7316</v>
      </c>
      <c r="W1" s="770"/>
      <c r="X1" s="541"/>
      <c r="Y1" s="769" t="s">
        <v>7301</v>
      </c>
      <c r="Z1" s="770"/>
      <c r="AA1" s="541"/>
      <c r="AB1" s="769" t="s">
        <v>7298</v>
      </c>
      <c r="AC1" s="770"/>
      <c r="AD1" s="541"/>
      <c r="AE1" s="769" t="s">
        <v>7295</v>
      </c>
      <c r="AF1" s="770"/>
      <c r="AG1" s="541"/>
      <c r="AH1" s="769" t="s">
        <v>7282</v>
      </c>
      <c r="AI1" s="770"/>
      <c r="AJ1" s="541"/>
      <c r="AK1" s="769" t="s">
        <v>7262</v>
      </c>
      <c r="AL1" s="770"/>
      <c r="AM1" s="541"/>
      <c r="AN1" s="769" t="s">
        <v>7258</v>
      </c>
      <c r="AO1" s="770"/>
      <c r="AP1" s="541"/>
      <c r="AQ1" s="769" t="s">
        <v>7255</v>
      </c>
      <c r="AR1" s="770"/>
      <c r="AS1" s="541"/>
      <c r="AT1" s="769" t="s">
        <v>7185</v>
      </c>
      <c r="AU1" s="770"/>
      <c r="AV1" s="541"/>
      <c r="AW1" s="769" t="s">
        <v>7186</v>
      </c>
      <c r="AX1" s="770"/>
      <c r="AY1" s="542"/>
      <c r="AZ1" s="769" t="s">
        <v>7187</v>
      </c>
      <c r="BA1" s="770"/>
      <c r="BC1" s="769" t="s">
        <v>7188</v>
      </c>
      <c r="BD1" s="770"/>
      <c r="BE1" s="542"/>
      <c r="BF1" s="769" t="s">
        <v>7189</v>
      </c>
      <c r="BG1" s="770"/>
      <c r="BI1" s="769" t="s">
        <v>7190</v>
      </c>
      <c r="BJ1" s="770"/>
      <c r="BK1" s="543"/>
      <c r="BL1" s="773" t="s">
        <v>7191</v>
      </c>
      <c r="BM1" s="774"/>
      <c r="BN1" s="543"/>
      <c r="BO1" s="543"/>
      <c r="BP1" s="773" t="s">
        <v>7191</v>
      </c>
      <c r="BQ1" s="774"/>
      <c r="BS1" s="773" t="s">
        <v>7192</v>
      </c>
      <c r="BT1" s="774"/>
      <c r="BV1" s="773" t="s">
        <v>7192</v>
      </c>
      <c r="BW1" s="774"/>
      <c r="BY1" s="773" t="s">
        <v>7192</v>
      </c>
      <c r="BZ1" s="774"/>
    </row>
    <row r="2" spans="1:78" s="449" customFormat="1" ht="18" customHeight="1" x14ac:dyDescent="0.35">
      <c r="A2" s="771"/>
      <c r="B2" s="772"/>
      <c r="C2" s="544"/>
      <c r="D2" s="771"/>
      <c r="E2" s="772"/>
      <c r="F2" s="544"/>
      <c r="G2" s="771"/>
      <c r="H2" s="772"/>
      <c r="I2" s="544"/>
      <c r="J2" s="771"/>
      <c r="K2" s="772"/>
      <c r="L2" s="544"/>
      <c r="M2" s="771"/>
      <c r="N2" s="772"/>
      <c r="O2" s="544"/>
      <c r="P2" s="771"/>
      <c r="Q2" s="772"/>
      <c r="R2" s="544"/>
      <c r="S2" s="771"/>
      <c r="T2" s="772"/>
      <c r="U2" s="544"/>
      <c r="V2" s="771"/>
      <c r="W2" s="772"/>
      <c r="X2" s="544"/>
      <c r="Y2" s="771"/>
      <c r="Z2" s="772"/>
      <c r="AA2" s="544"/>
      <c r="AB2" s="771"/>
      <c r="AC2" s="772"/>
      <c r="AD2" s="544"/>
      <c r="AE2" s="771"/>
      <c r="AF2" s="772"/>
      <c r="AG2" s="544"/>
      <c r="AH2" s="771"/>
      <c r="AI2" s="772"/>
      <c r="AJ2" s="544"/>
      <c r="AK2" s="771"/>
      <c r="AL2" s="772"/>
      <c r="AM2" s="544"/>
      <c r="AN2" s="771"/>
      <c r="AO2" s="772"/>
      <c r="AP2" s="544"/>
      <c r="AQ2" s="771"/>
      <c r="AR2" s="772"/>
      <c r="AS2" s="544"/>
      <c r="AT2" s="771"/>
      <c r="AU2" s="772"/>
      <c r="AV2" s="544"/>
      <c r="AW2" s="771"/>
      <c r="AX2" s="772"/>
      <c r="AY2" s="545"/>
      <c r="AZ2" s="771"/>
      <c r="BA2" s="772"/>
      <c r="BC2" s="771"/>
      <c r="BD2" s="772"/>
      <c r="BE2" s="545"/>
      <c r="BF2" s="771"/>
      <c r="BG2" s="772"/>
      <c r="BI2" s="771"/>
      <c r="BJ2" s="772"/>
      <c r="BK2" s="546"/>
      <c r="BL2" s="775"/>
      <c r="BM2" s="776"/>
      <c r="BN2" s="546"/>
      <c r="BO2" s="546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5" workbookViewId="0">
      <selection activeCell="A2697" sqref="A2697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6"/>
      <c r="B1" s="786"/>
      <c r="C1" s="786"/>
      <c r="D1" s="786"/>
      <c r="E1" s="787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8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9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9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9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90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91" t="s">
        <v>3196</v>
      </c>
      <c r="F1120" s="791"/>
      <c r="G1120" s="791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92" t="s">
        <v>4117</v>
      </c>
      <c r="B1490" s="794"/>
      <c r="C1490" s="796" t="s">
        <v>4118</v>
      </c>
      <c r="D1490" s="798"/>
      <c r="E1490" s="798"/>
    </row>
    <row r="1491" spans="1:5" ht="26.45" customHeight="1" x14ac:dyDescent="0.25">
      <c r="A1491" s="793"/>
      <c r="B1491" s="795"/>
      <c r="C1491" s="797"/>
      <c r="D1491" s="799"/>
      <c r="E1491" s="799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800" t="s">
        <v>4925</v>
      </c>
      <c r="D1803" s="800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801" t="s">
        <v>5164</v>
      </c>
      <c r="I1893" s="801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802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802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803" t="s">
        <v>5481</v>
      </c>
      <c r="E2010" s="804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5" t="s">
        <v>5573</v>
      </c>
      <c r="G2048" s="805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5" t="s">
        <v>5904</v>
      </c>
      <c r="D2183" s="785"/>
      <c r="E2183" s="785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82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83"/>
      <c r="B2296" s="269" t="s">
        <v>6177</v>
      </c>
      <c r="C2296" s="270" t="s">
        <v>6178</v>
      </c>
      <c r="D2296" s="283"/>
    </row>
    <row r="2297" spans="1:5" ht="23.25" customHeight="1" x14ac:dyDescent="0.35">
      <c r="A2297" s="783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84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7"/>
      <c r="B2303" s="63" t="s">
        <v>6193</v>
      </c>
      <c r="C2303" s="241"/>
      <c r="D2303" s="289"/>
      <c r="E2303" s="200"/>
    </row>
    <row r="2304" spans="1:5" ht="20.25" customHeight="1" x14ac:dyDescent="0.3">
      <c r="A2304" s="77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79" t="s">
        <v>6516</v>
      </c>
      <c r="E2443" s="77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0" t="s">
        <v>6524</v>
      </c>
      <c r="C2446" s="78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81" t="s">
        <v>8122</v>
      </c>
      <c r="C2687" s="781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Normal="100" workbookViewId="0">
      <pane ySplit="2" topLeftCell="A678" activePane="bottomLeft" state="frozen"/>
      <selection pane="bottomLeft" activeCell="G698" sqref="A679:G698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6" t="s">
        <v>7387</v>
      </c>
      <c r="B1" s="806"/>
      <c r="C1" s="806"/>
      <c r="D1" s="806"/>
      <c r="E1" s="806"/>
      <c r="F1" s="806"/>
      <c r="G1" s="806"/>
      <c r="I1" s="806" t="s">
        <v>7489</v>
      </c>
      <c r="J1" s="806"/>
      <c r="K1" s="806"/>
      <c r="L1" s="806"/>
      <c r="M1" s="806"/>
      <c r="N1" s="806"/>
      <c r="O1" s="806"/>
      <c r="R1" s="807" t="s">
        <v>7529</v>
      </c>
      <c r="S1" s="807"/>
      <c r="T1" s="807"/>
      <c r="U1" s="807"/>
      <c r="V1" s="80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116476162.84999999</v>
      </c>
      <c r="Q4" s="373">
        <f>P4+P5</f>
        <v>252058715.53999999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163407780.84999999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176649037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13241256.150000006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92314198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189158883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5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45727</v>
      </c>
      <c r="B663" s="739"/>
      <c r="C663" s="739" t="s">
        <v>8504</v>
      </c>
      <c r="D663" s="719" t="s">
        <v>8780</v>
      </c>
      <c r="E663" s="709">
        <v>800000</v>
      </c>
      <c r="F663" s="720"/>
      <c r="G663" s="711">
        <f t="shared" si="46"/>
        <v>9200000.1500000004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 t="s">
        <v>8111</v>
      </c>
      <c r="C664" s="739" t="s">
        <v>8074</v>
      </c>
      <c r="D664" s="719" t="s">
        <v>8602</v>
      </c>
      <c r="E664" s="709">
        <v>130520</v>
      </c>
      <c r="F664" s="720"/>
      <c r="G664" s="711">
        <f t="shared" si="46"/>
        <v>9069480.1500000004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45728</v>
      </c>
      <c r="B665" s="739" t="s">
        <v>8111</v>
      </c>
      <c r="C665" s="739" t="s">
        <v>1935</v>
      </c>
      <c r="D665" s="719" t="s">
        <v>8781</v>
      </c>
      <c r="E665" s="709">
        <v>327130</v>
      </c>
      <c r="F665" s="720"/>
      <c r="G665" s="711">
        <f t="shared" si="46"/>
        <v>8742350.1500000004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8266</v>
      </c>
      <c r="C666" s="739" t="s">
        <v>8604</v>
      </c>
      <c r="D666" s="719" t="s">
        <v>8782</v>
      </c>
      <c r="E666" s="709">
        <v>200000</v>
      </c>
      <c r="F666" s="720"/>
      <c r="G666" s="711">
        <f t="shared" ref="G666:G672" si="61">G665-E666+F666</f>
        <v>8542350.1500000004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45729</v>
      </c>
      <c r="B667" s="739"/>
      <c r="C667" s="739" t="s">
        <v>8140</v>
      </c>
      <c r="D667" s="719" t="s">
        <v>8783</v>
      </c>
      <c r="E667" s="709">
        <v>990000</v>
      </c>
      <c r="F667" s="720"/>
      <c r="G667" s="711">
        <f t="shared" si="61"/>
        <v>7552350.1500000004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910000</v>
      </c>
      <c r="F668" s="720"/>
      <c r="G668" s="711">
        <f t="shared" si="61"/>
        <v>6642350.1500000004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998000</v>
      </c>
      <c r="F669" s="720"/>
      <c r="G669" s="711">
        <f t="shared" si="61"/>
        <v>5644350.1500000004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995000</v>
      </c>
      <c r="F670" s="720"/>
      <c r="G670" s="711">
        <f t="shared" si="61"/>
        <v>4649350.1500000004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996000</v>
      </c>
      <c r="F671" s="720"/>
      <c r="G671" s="711">
        <f t="shared" si="61"/>
        <v>3653350.1500000004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45730</v>
      </c>
      <c r="B672" s="739" t="s">
        <v>8266</v>
      </c>
      <c r="C672" s="739" t="s">
        <v>8604</v>
      </c>
      <c r="D672" s="719" t="s">
        <v>8782</v>
      </c>
      <c r="E672" s="709">
        <v>200000</v>
      </c>
      <c r="F672" s="720"/>
      <c r="G672" s="711">
        <f t="shared" si="61"/>
        <v>3453350.1500000004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8124</v>
      </c>
      <c r="C673" s="739" t="s">
        <v>8784</v>
      </c>
      <c r="D673" s="719" t="s">
        <v>8785</v>
      </c>
      <c r="E673" s="709">
        <v>400000</v>
      </c>
      <c r="F673" s="720"/>
      <c r="G673" s="711">
        <f t="shared" ref="G673:G698" si="62">G672-E673+F673</f>
        <v>3053350.1500000004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45731</v>
      </c>
      <c r="B674" s="739"/>
      <c r="C674" s="739" t="s">
        <v>3907</v>
      </c>
      <c r="D674" s="719" t="s">
        <v>8786</v>
      </c>
      <c r="E674" s="709">
        <v>200000</v>
      </c>
      <c r="F674" s="720"/>
      <c r="G674" s="711">
        <f t="shared" si="62"/>
        <v>2853350.1500000004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45734</v>
      </c>
      <c r="B675" s="745" t="s">
        <v>8787</v>
      </c>
      <c r="C675" s="745" t="s">
        <v>8644</v>
      </c>
      <c r="D675" s="717" t="s">
        <v>8788</v>
      </c>
      <c r="E675" s="709">
        <v>507000</v>
      </c>
      <c r="F675" s="737"/>
      <c r="G675" s="711">
        <f t="shared" si="62"/>
        <v>2346350.1500000004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8266</v>
      </c>
      <c r="C676" s="745" t="s">
        <v>8761</v>
      </c>
      <c r="D676" s="717" t="s">
        <v>8789</v>
      </c>
      <c r="E676" s="709">
        <v>200000</v>
      </c>
      <c r="F676" s="737"/>
      <c r="G676" s="711">
        <f t="shared" si="62"/>
        <v>2146350.1500000004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/>
      <c r="C677" s="745"/>
      <c r="D677" s="719" t="s">
        <v>8790</v>
      </c>
      <c r="E677" s="709"/>
      <c r="F677" s="709">
        <v>6656265</v>
      </c>
      <c r="G677" s="711">
        <f t="shared" si="62"/>
        <v>8802615.1500000004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45735</v>
      </c>
      <c r="B678" s="745"/>
      <c r="C678" s="739" t="s">
        <v>8604</v>
      </c>
      <c r="D678" s="719" t="s">
        <v>8791</v>
      </c>
      <c r="E678" s="709">
        <v>400000</v>
      </c>
      <c r="F678" s="737"/>
      <c r="G678" s="711">
        <f t="shared" si="62"/>
        <v>8402615.1500000004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ht="24" x14ac:dyDescent="0.3">
      <c r="A679" s="707">
        <v>45736</v>
      </c>
      <c r="B679" s="745" t="s">
        <v>8527</v>
      </c>
      <c r="C679" s="745" t="s">
        <v>8792</v>
      </c>
      <c r="D679" s="719" t="s">
        <v>8793</v>
      </c>
      <c r="E679" s="709">
        <v>500000</v>
      </c>
      <c r="F679" s="737"/>
      <c r="G679" s="711">
        <f t="shared" si="62"/>
        <v>7902615.1500000004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5">
      <c r="A680" s="707">
        <v>45736</v>
      </c>
      <c r="B680" s="739"/>
      <c r="C680" s="739" t="s">
        <v>7999</v>
      </c>
      <c r="D680" s="719" t="s">
        <v>8794</v>
      </c>
      <c r="E680" s="709">
        <v>500000</v>
      </c>
      <c r="F680" s="720"/>
      <c r="G680" s="711">
        <f t="shared" si="62"/>
        <v>7402615.1500000004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x14ac:dyDescent="0.25">
      <c r="A681" s="707">
        <v>45736</v>
      </c>
      <c r="B681" s="739"/>
      <c r="C681" s="739" t="s">
        <v>7999</v>
      </c>
      <c r="D681" s="719" t="s">
        <v>8794</v>
      </c>
      <c r="E681" s="709">
        <v>500000</v>
      </c>
      <c r="F681" s="720"/>
      <c r="G681" s="711">
        <f t="shared" si="62"/>
        <v>6902615.1500000004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2"/>
        <v>6402615.1500000004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2"/>
        <v>5902615.1500000004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45738</v>
      </c>
      <c r="B684" s="745"/>
      <c r="C684" s="745"/>
      <c r="D684" s="719" t="s">
        <v>8778</v>
      </c>
      <c r="E684" s="709"/>
      <c r="F684" s="709">
        <v>1675000</v>
      </c>
      <c r="G684" s="711">
        <f t="shared" si="62"/>
        <v>7577615.1500000004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45742</v>
      </c>
      <c r="B685" s="739" t="s">
        <v>8313</v>
      </c>
      <c r="C685" s="739" t="s">
        <v>1935</v>
      </c>
      <c r="D685" s="719" t="s">
        <v>8796</v>
      </c>
      <c r="E685" s="709">
        <v>317100</v>
      </c>
      <c r="F685" s="737"/>
      <c r="G685" s="711">
        <f t="shared" si="62"/>
        <v>7260515.1500000004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45742</v>
      </c>
      <c r="B686" s="739"/>
      <c r="C686" s="739"/>
      <c r="D686" s="719" t="s">
        <v>8806</v>
      </c>
      <c r="E686" s="709">
        <v>100000</v>
      </c>
      <c r="F686" s="720"/>
      <c r="G686" s="711">
        <f t="shared" si="62"/>
        <v>7160515.1500000004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45742</v>
      </c>
      <c r="B687" s="739"/>
      <c r="C687" s="739"/>
      <c r="D687" s="719" t="s">
        <v>8807</v>
      </c>
      <c r="E687" s="709">
        <v>100000</v>
      </c>
      <c r="F687" s="720"/>
      <c r="G687" s="711">
        <f t="shared" si="62"/>
        <v>7060515.1500000004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/>
      <c r="C688" s="739"/>
      <c r="D688" s="719" t="s">
        <v>8797</v>
      </c>
      <c r="E688" s="709">
        <v>150000</v>
      </c>
      <c r="F688" s="720"/>
      <c r="G688" s="711">
        <f t="shared" si="62"/>
        <v>6910515.1500000004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8799</v>
      </c>
      <c r="E689" s="709">
        <v>100000</v>
      </c>
      <c r="F689" s="720"/>
      <c r="G689" s="711">
        <f t="shared" si="62"/>
        <v>6810515.1500000004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8799</v>
      </c>
      <c r="E690" s="709">
        <v>400000</v>
      </c>
      <c r="F690" s="720"/>
      <c r="G690" s="711">
        <f t="shared" si="62"/>
        <v>6410515.1500000004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19" t="s">
        <v>8800</v>
      </c>
      <c r="E691" s="727">
        <v>400000</v>
      </c>
      <c r="F691" s="768">
        <v>400000</v>
      </c>
      <c r="G691" s="711">
        <f t="shared" si="62"/>
        <v>6410515.1500000004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8798</v>
      </c>
      <c r="E692" s="709">
        <v>1500000</v>
      </c>
      <c r="F692" s="720"/>
      <c r="G692" s="711">
        <f t="shared" si="62"/>
        <v>4910515.1500000004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45"/>
      <c r="C693" s="745"/>
      <c r="D693" s="719" t="s">
        <v>8809</v>
      </c>
      <c r="E693" s="709">
        <v>1000000</v>
      </c>
      <c r="F693" s="737"/>
      <c r="G693" s="711">
        <f t="shared" si="62"/>
        <v>3910515.1500000004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45744</v>
      </c>
      <c r="B694" s="745" t="s">
        <v>8313</v>
      </c>
      <c r="C694" s="745" t="s">
        <v>8635</v>
      </c>
      <c r="D694" s="719" t="s">
        <v>8802</v>
      </c>
      <c r="E694" s="709">
        <v>400000</v>
      </c>
      <c r="F694" s="737"/>
      <c r="G694" s="711">
        <f t="shared" si="62"/>
        <v>3510515.1500000004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ht="24" x14ac:dyDescent="0.3">
      <c r="A695" s="707">
        <v>45744</v>
      </c>
      <c r="B695" s="745" t="s">
        <v>8801</v>
      </c>
      <c r="C695" s="745" t="s">
        <v>8417</v>
      </c>
      <c r="D695" s="719" t="s">
        <v>8803</v>
      </c>
      <c r="E695" s="709">
        <v>126150</v>
      </c>
      <c r="F695" s="737"/>
      <c r="G695" s="711">
        <f t="shared" si="62"/>
        <v>3384365.1500000004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8267</v>
      </c>
      <c r="C696" s="745" t="s">
        <v>8417</v>
      </c>
      <c r="D696" s="719" t="s">
        <v>8804</v>
      </c>
      <c r="E696" s="709">
        <v>143100</v>
      </c>
      <c r="F696" s="737"/>
      <c r="G696" s="711">
        <f t="shared" si="62"/>
        <v>3241265.1500000004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x14ac:dyDescent="0.3">
      <c r="A697" s="707">
        <v>45744</v>
      </c>
      <c r="B697" s="745"/>
      <c r="C697" s="745"/>
      <c r="D697" s="717" t="s">
        <v>8808</v>
      </c>
      <c r="E697" s="709"/>
      <c r="F697" s="709">
        <v>5000000</v>
      </c>
      <c r="G697" s="711">
        <f t="shared" si="62"/>
        <v>8241265.1500000004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x14ac:dyDescent="0.3">
      <c r="A698" s="707">
        <v>45744</v>
      </c>
      <c r="B698" s="745"/>
      <c r="C698" s="745"/>
      <c r="D698" s="717" t="s">
        <v>8808</v>
      </c>
      <c r="E698" s="709"/>
      <c r="F698" s="709">
        <v>5000000</v>
      </c>
      <c r="G698" s="711">
        <f t="shared" si="62"/>
        <v>13241265.15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37"/>
      <c r="O720" s="711">
        <f t="shared" ref="O720:O783" si="63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37"/>
      <c r="O721" s="711">
        <f t="shared" si="63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37"/>
      <c r="O722" s="711">
        <f t="shared" si="63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37"/>
      <c r="O727" s="711">
        <f t="shared" si="63"/>
        <v>4543115.9799999995</v>
      </c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20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ref="O821" si="74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0" t="s">
        <v>37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20"/>
      <c r="N1" s="21"/>
    </row>
    <row r="2" spans="1:14" ht="30.75" customHeight="1" x14ac:dyDescent="0.25">
      <c r="A2" s="812" t="s">
        <v>38</v>
      </c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8" t="s">
        <v>7051</v>
      </c>
      <c r="B62" s="809"/>
      <c r="C62" s="80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5"/>
  <sheetViews>
    <sheetView zoomScaleNormal="100" zoomScaleSheetLayoutView="110" workbookViewId="0">
      <pane ySplit="1" topLeftCell="A584" activePane="bottomLeft" state="frozen"/>
      <selection pane="bottomLeft" activeCell="I605" sqref="I60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1" t="s">
        <v>65</v>
      </c>
      <c r="C4" s="822"/>
      <c r="D4" s="822"/>
      <c r="E4" s="822"/>
      <c r="F4" s="82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1" t="s">
        <v>65</v>
      </c>
      <c r="C7" s="822"/>
      <c r="D7" s="822"/>
      <c r="E7" s="822"/>
      <c r="F7" s="82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1" t="s">
        <v>65</v>
      </c>
      <c r="C9" s="822"/>
      <c r="D9" s="822"/>
      <c r="E9" s="822"/>
      <c r="F9" s="82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1" t="s">
        <v>65</v>
      </c>
      <c r="C10" s="822"/>
      <c r="D10" s="822"/>
      <c r="E10" s="822"/>
      <c r="F10" s="82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1" t="s">
        <v>65</v>
      </c>
      <c r="C11" s="822"/>
      <c r="D11" s="822"/>
      <c r="E11" s="822"/>
      <c r="F11" s="82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1" t="s">
        <v>65</v>
      </c>
      <c r="C18" s="822"/>
      <c r="D18" s="822"/>
      <c r="E18" s="822"/>
      <c r="F18" s="82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1" t="s">
        <v>65</v>
      </c>
      <c r="C19" s="822"/>
      <c r="D19" s="822"/>
      <c r="E19" s="822"/>
      <c r="F19" s="82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1" t="s">
        <v>65</v>
      </c>
      <c r="C20" s="822"/>
      <c r="D20" s="822"/>
      <c r="E20" s="822"/>
      <c r="F20" s="82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1" t="s">
        <v>65</v>
      </c>
      <c r="C26" s="822"/>
      <c r="D26" s="822"/>
      <c r="E26" s="822"/>
      <c r="F26" s="82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1" t="s">
        <v>65</v>
      </c>
      <c r="C31" s="822"/>
      <c r="D31" s="822"/>
      <c r="E31" s="822"/>
      <c r="F31" s="82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1" t="s">
        <v>65</v>
      </c>
      <c r="C36" s="822"/>
      <c r="D36" s="822"/>
      <c r="E36" s="822"/>
      <c r="F36" s="82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1" t="s">
        <v>65</v>
      </c>
      <c r="C37" s="822"/>
      <c r="D37" s="822"/>
      <c r="E37" s="822"/>
      <c r="F37" s="82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1" t="s">
        <v>65</v>
      </c>
      <c r="C43" s="822"/>
      <c r="D43" s="822"/>
      <c r="E43" s="822"/>
      <c r="F43" s="82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1" t="s">
        <v>65</v>
      </c>
      <c r="C44" s="822"/>
      <c r="D44" s="822"/>
      <c r="E44" s="822"/>
      <c r="F44" s="82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1" t="s">
        <v>65</v>
      </c>
      <c r="C46" s="822"/>
      <c r="D46" s="822"/>
      <c r="E46" s="822"/>
      <c r="F46" s="82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1" t="s">
        <v>65</v>
      </c>
      <c r="C49" s="822"/>
      <c r="D49" s="822"/>
      <c r="E49" s="822"/>
      <c r="F49" s="82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1" t="s">
        <v>65</v>
      </c>
      <c r="C50" s="822"/>
      <c r="D50" s="822"/>
      <c r="E50" s="822"/>
      <c r="F50" s="82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1" t="s">
        <v>65</v>
      </c>
      <c r="C69" s="822"/>
      <c r="D69" s="822"/>
      <c r="E69" s="822"/>
      <c r="F69" s="82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1" t="s">
        <v>65</v>
      </c>
      <c r="C82" s="822"/>
      <c r="D82" s="822"/>
      <c r="E82" s="822"/>
      <c r="F82" s="82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4" t="s">
        <v>7706</v>
      </c>
      <c r="B327" s="825"/>
      <c r="C327" s="825"/>
      <c r="D327" s="825"/>
      <c r="E327" s="825"/>
      <c r="F327" s="825"/>
      <c r="G327" s="825"/>
      <c r="H327" s="82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4" t="s">
        <v>7705</v>
      </c>
      <c r="B353" s="825"/>
      <c r="C353" s="825"/>
      <c r="D353" s="825"/>
      <c r="E353" s="825"/>
      <c r="F353" s="825"/>
      <c r="G353" s="825"/>
      <c r="H353" s="82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4" t="s">
        <v>7745</v>
      </c>
      <c r="B371" s="825"/>
      <c r="C371" s="825"/>
      <c r="D371" s="825"/>
      <c r="E371" s="825"/>
      <c r="F371" s="825"/>
      <c r="G371" s="825"/>
      <c r="H371" s="82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7" t="s">
        <v>7907</v>
      </c>
      <c r="B384" s="828"/>
      <c r="C384" s="828"/>
      <c r="D384" s="828"/>
      <c r="E384" s="828"/>
      <c r="F384" s="828"/>
      <c r="G384" s="828"/>
      <c r="H384" s="651"/>
    </row>
    <row r="385" spans="1:9" s="7" customFormat="1" ht="28.5" x14ac:dyDescent="0.25">
      <c r="A385" s="827"/>
      <c r="B385" s="828"/>
      <c r="C385" s="828"/>
      <c r="D385" s="828"/>
      <c r="E385" s="828"/>
      <c r="F385" s="828"/>
      <c r="G385" s="82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4" t="s">
        <v>7907</v>
      </c>
      <c r="B391" s="815"/>
      <c r="C391" s="815"/>
      <c r="D391" s="815"/>
      <c r="E391" s="815"/>
      <c r="F391" s="815"/>
      <c r="G391" s="81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6" t="s">
        <v>7792</v>
      </c>
      <c r="B399" s="817"/>
      <c r="C399" s="817"/>
      <c r="D399" s="817"/>
      <c r="E399" s="817"/>
      <c r="F399" s="817"/>
      <c r="G399" s="817"/>
      <c r="H399" s="81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7" t="s">
        <v>7849</v>
      </c>
      <c r="B410" s="828"/>
      <c r="C410" s="828"/>
      <c r="D410" s="828"/>
      <c r="E410" s="828"/>
      <c r="F410" s="828"/>
      <c r="G410" s="82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6" t="s">
        <v>7870</v>
      </c>
      <c r="B424" s="817"/>
      <c r="C424" s="817"/>
      <c r="D424" s="817"/>
      <c r="E424" s="817"/>
      <c r="F424" s="817"/>
      <c r="G424" s="817"/>
      <c r="H424" s="81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20" t="s">
        <v>7920</v>
      </c>
      <c r="K425" s="820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4" t="s">
        <v>7908</v>
      </c>
      <c r="B440" s="815"/>
      <c r="C440" s="815"/>
      <c r="D440" s="815"/>
      <c r="E440" s="815"/>
      <c r="F440" s="815"/>
      <c r="G440" s="81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20" t="s">
        <v>7920</v>
      </c>
      <c r="K442" s="82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6" t="s">
        <v>7945</v>
      </c>
      <c r="B451" s="817"/>
      <c r="C451" s="817"/>
      <c r="D451" s="817"/>
      <c r="E451" s="817"/>
      <c r="F451" s="817"/>
      <c r="G451" s="817"/>
      <c r="H451" s="818"/>
      <c r="J451" s="820" t="s">
        <v>7920</v>
      </c>
      <c r="K451" s="82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4" t="s">
        <v>7952</v>
      </c>
      <c r="B462" s="815"/>
      <c r="C462" s="815"/>
      <c r="D462" s="815"/>
      <c r="E462" s="815"/>
      <c r="F462" s="815"/>
      <c r="G462" s="81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20"/>
      <c r="K464" s="82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6" t="s">
        <v>7954</v>
      </c>
      <c r="B472" s="817"/>
      <c r="C472" s="817"/>
      <c r="D472" s="817"/>
      <c r="E472" s="817"/>
      <c r="F472" s="817"/>
      <c r="G472" s="817"/>
      <c r="H472" s="81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20"/>
      <c r="K477" s="820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4" t="s">
        <v>8166</v>
      </c>
      <c r="B482" s="815"/>
      <c r="C482" s="815"/>
      <c r="D482" s="815"/>
      <c r="E482" s="815"/>
      <c r="F482" s="815"/>
      <c r="G482" s="815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6" t="s">
        <v>8259</v>
      </c>
      <c r="B490" s="817"/>
      <c r="C490" s="817"/>
      <c r="D490" s="817"/>
      <c r="E490" s="817"/>
      <c r="F490" s="817"/>
      <c r="G490" s="817"/>
      <c r="H490" s="81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20"/>
      <c r="K495" s="820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4" t="s">
        <v>8272</v>
      </c>
      <c r="B500" s="815"/>
      <c r="C500" s="815"/>
      <c r="D500" s="815"/>
      <c r="E500" s="815"/>
      <c r="F500" s="815"/>
      <c r="G500" s="815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6" t="s">
        <v>8273</v>
      </c>
      <c r="B509" s="817"/>
      <c r="C509" s="817"/>
      <c r="D509" s="817"/>
      <c r="E509" s="817"/>
      <c r="F509" s="817"/>
      <c r="G509" s="817"/>
      <c r="H509" s="81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20"/>
      <c r="K514" s="820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4" t="s">
        <v>8363</v>
      </c>
      <c r="B519" s="815"/>
      <c r="C519" s="815"/>
      <c r="D519" s="815"/>
      <c r="E519" s="815"/>
      <c r="F519" s="815"/>
      <c r="G519" s="815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6" t="s">
        <v>8273</v>
      </c>
      <c r="B528" s="817"/>
      <c r="C528" s="817"/>
      <c r="D528" s="817"/>
      <c r="E528" s="817"/>
      <c r="F528" s="817"/>
      <c r="G528" s="817"/>
      <c r="H528" s="81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20"/>
      <c r="K533" s="820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4" t="s">
        <v>8463</v>
      </c>
      <c r="B538" s="815"/>
      <c r="C538" s="815"/>
      <c r="D538" s="815"/>
      <c r="E538" s="815"/>
      <c r="F538" s="815"/>
      <c r="G538" s="815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16" t="s">
        <v>8273</v>
      </c>
      <c r="B549" s="817"/>
      <c r="C549" s="817"/>
      <c r="D549" s="817"/>
      <c r="E549" s="817"/>
      <c r="F549" s="817"/>
      <c r="G549" s="817"/>
      <c r="H549" s="818"/>
      <c r="I549" s="819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9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9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9"/>
      <c r="J552" s="820"/>
      <c r="K552" s="820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9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9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9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9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4" t="s">
        <v>8643</v>
      </c>
      <c r="B559" s="815"/>
      <c r="C559" s="815"/>
      <c r="D559" s="815"/>
      <c r="E559" s="815"/>
      <c r="F559" s="815"/>
      <c r="G559" s="815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16" t="s">
        <v>8273</v>
      </c>
      <c r="B570" s="817"/>
      <c r="C570" s="817"/>
      <c r="D570" s="817"/>
      <c r="E570" s="817"/>
      <c r="F570" s="817"/>
      <c r="G570" s="817"/>
      <c r="H570" s="818"/>
      <c r="I570" s="819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19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19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19"/>
      <c r="J573" s="820"/>
      <c r="K573" s="820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19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19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19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19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4" t="s">
        <v>8737</v>
      </c>
      <c r="B581" s="815"/>
      <c r="C581" s="815"/>
      <c r="D581" s="815"/>
      <c r="E581" s="815"/>
      <c r="F581" s="815"/>
      <c r="G581" s="815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16" t="s">
        <v>8758</v>
      </c>
      <c r="B590" s="817"/>
      <c r="C590" s="817"/>
      <c r="D590" s="817"/>
      <c r="E590" s="817"/>
      <c r="F590" s="817"/>
      <c r="G590" s="817"/>
      <c r="H590" s="818"/>
      <c r="I590" s="819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19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19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19"/>
      <c r="J593" s="820"/>
      <c r="K593" s="820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19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19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19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19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14" t="s">
        <v>8810</v>
      </c>
      <c r="B600" s="815"/>
      <c r="C600" s="815"/>
      <c r="D600" s="815"/>
      <c r="E600" s="815"/>
      <c r="F600" s="815"/>
      <c r="G600" s="815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18000</v>
      </c>
      <c r="D601" s="25">
        <v>0.15</v>
      </c>
      <c r="E601" s="10">
        <f>D601*C601</f>
        <v>2700</v>
      </c>
      <c r="F601" s="10">
        <f>E601+C601</f>
        <v>20700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s="7" customFormat="1" ht="15.75" x14ac:dyDescent="0.25">
      <c r="A603" s="489">
        <v>1092</v>
      </c>
      <c r="B603" s="5" t="s">
        <v>8093</v>
      </c>
      <c r="C603" s="410">
        <v>275000</v>
      </c>
      <c r="D603" s="25">
        <v>0.15</v>
      </c>
      <c r="E603" s="10">
        <f>D603*C603</f>
        <v>41250</v>
      </c>
      <c r="F603" s="10">
        <f>E603+C603</f>
        <v>316250</v>
      </c>
      <c r="G603" s="31"/>
      <c r="H603" s="31"/>
    </row>
    <row r="604" spans="1:11" s="7" customFormat="1" ht="15.75" x14ac:dyDescent="0.25">
      <c r="A604" s="489">
        <v>1093</v>
      </c>
      <c r="B604" s="5" t="s">
        <v>119</v>
      </c>
      <c r="C604" s="410">
        <v>374000</v>
      </c>
      <c r="D604" s="25">
        <v>0.15</v>
      </c>
      <c r="E604" s="10">
        <f t="shared" ref="E604" si="102">D604*C604</f>
        <v>56100</v>
      </c>
      <c r="F604" s="10">
        <f t="shared" ref="F604" si="103">E604+C604</f>
        <v>430100</v>
      </c>
      <c r="G604" s="31"/>
      <c r="H604" s="31"/>
      <c r="K604" s="7">
        <v>17000000</v>
      </c>
    </row>
    <row r="605" spans="1:11" s="7" customFormat="1" ht="15.75" x14ac:dyDescent="0.25">
      <c r="A605" s="489">
        <v>1094</v>
      </c>
      <c r="B605" s="5" t="s">
        <v>114</v>
      </c>
      <c r="C605" s="410">
        <v>346500</v>
      </c>
      <c r="D605" s="25">
        <v>0.15</v>
      </c>
      <c r="E605" s="10">
        <f>D605*C605</f>
        <v>51975</v>
      </c>
      <c r="F605" s="10">
        <f>E605+C605</f>
        <v>398475</v>
      </c>
      <c r="G605" s="31"/>
      <c r="H605" s="31"/>
      <c r="K605" s="7">
        <f>K604*60%</f>
        <v>10200000</v>
      </c>
    </row>
    <row r="606" spans="1:11" s="7" customFormat="1" ht="15.75" x14ac:dyDescent="0.25">
      <c r="A606" s="31"/>
      <c r="G606" s="31"/>
      <c r="H606" s="31"/>
    </row>
    <row r="607" spans="1:11" s="7" customFormat="1" ht="23.25" x14ac:dyDescent="0.25">
      <c r="A607" s="816" t="s">
        <v>8758</v>
      </c>
      <c r="B607" s="817"/>
      <c r="C607" s="817"/>
      <c r="D607" s="817"/>
      <c r="E607" s="817"/>
      <c r="F607" s="817"/>
      <c r="G607" s="817"/>
      <c r="H607" s="818"/>
      <c r="I607" s="819"/>
      <c r="J607" s="615">
        <v>0.18</v>
      </c>
      <c r="K607" s="632">
        <f>K606*18%</f>
        <v>0</v>
      </c>
    </row>
    <row r="608" spans="1:11" s="7" customFormat="1" ht="15.75" x14ac:dyDescent="0.25">
      <c r="A608" s="645"/>
      <c r="B608" s="646"/>
      <c r="C608" s="647" t="e">
        <f>#REF!+#REF!</f>
        <v>#REF!</v>
      </c>
      <c r="D608" s="648"/>
      <c r="E608" s="657" t="s">
        <v>7620</v>
      </c>
      <c r="F608" s="657"/>
      <c r="G608" s="650"/>
      <c r="H608" s="651"/>
      <c r="I608" s="819"/>
      <c r="K608" s="590">
        <f>K607+K606</f>
        <v>0</v>
      </c>
    </row>
    <row r="609" spans="1:11" s="7" customFormat="1" ht="15.75" x14ac:dyDescent="0.25">
      <c r="A609" s="645"/>
      <c r="B609" s="658" t="s">
        <v>7754</v>
      </c>
      <c r="C609" s="647" t="e">
        <f>C608*60%</f>
        <v>#REF!</v>
      </c>
      <c r="D609" s="648"/>
      <c r="E609" s="647"/>
      <c r="F609" s="647"/>
      <c r="G609" s="650" t="s">
        <v>7663</v>
      </c>
      <c r="H609" s="659">
        <f>SUM(E601:E604)</f>
        <v>293550</v>
      </c>
      <c r="I609" s="819"/>
      <c r="K609" s="632"/>
    </row>
    <row r="610" spans="1:11" s="7" customFormat="1" ht="15.75" x14ac:dyDescent="0.25">
      <c r="A610" s="645"/>
      <c r="B610" s="658" t="s">
        <v>7753</v>
      </c>
      <c r="C610" s="647" t="e">
        <f>C608*40%</f>
        <v>#REF!</v>
      </c>
      <c r="D610" s="648"/>
      <c r="E610" s="660"/>
      <c r="F610" s="660"/>
      <c r="G610" s="661">
        <v>0.8</v>
      </c>
      <c r="H610" s="662">
        <f>H609*80%</f>
        <v>234840</v>
      </c>
      <c r="I610" s="819"/>
      <c r="J610" s="820"/>
      <c r="K610" s="820"/>
    </row>
    <row r="611" spans="1:11" s="7" customFormat="1" ht="15.75" x14ac:dyDescent="0.25">
      <c r="A611" s="645"/>
      <c r="B611" s="658"/>
      <c r="C611" s="647"/>
      <c r="D611" s="648"/>
      <c r="E611" s="663">
        <v>0.15</v>
      </c>
      <c r="F611" s="660">
        <f>F610*15%</f>
        <v>0</v>
      </c>
      <c r="G611" s="650"/>
      <c r="H611" s="651"/>
      <c r="I611" s="819"/>
      <c r="J611" s="753"/>
      <c r="K611" s="632"/>
    </row>
    <row r="612" spans="1:11" s="7" customFormat="1" ht="15.75" x14ac:dyDescent="0.25">
      <c r="A612" s="645"/>
      <c r="B612" s="658" t="s">
        <v>7665</v>
      </c>
      <c r="C612" s="647" t="e">
        <f>C609</f>
        <v>#REF!</v>
      </c>
      <c r="D612" s="648"/>
      <c r="E612" s="660"/>
      <c r="F612" s="660"/>
      <c r="G612" s="650" t="s">
        <v>7881</v>
      </c>
      <c r="H612" s="659">
        <f>F611</f>
        <v>0</v>
      </c>
      <c r="I612" s="819"/>
      <c r="J612" s="615"/>
      <c r="K612" s="632"/>
    </row>
    <row r="613" spans="1:11" s="7" customFormat="1" ht="15.75" x14ac:dyDescent="0.25">
      <c r="A613" s="645"/>
      <c r="B613" s="658" t="s">
        <v>7623</v>
      </c>
      <c r="C613" s="647" t="e">
        <f>C612</f>
        <v>#REF!</v>
      </c>
      <c r="D613" s="648"/>
      <c r="E613" s="663"/>
      <c r="F613" s="660"/>
      <c r="G613" s="650" t="s">
        <v>7882</v>
      </c>
      <c r="H613" s="659">
        <f>H610-H612</f>
        <v>234840</v>
      </c>
      <c r="I613" s="819"/>
      <c r="J613" s="753"/>
      <c r="K613" s="632"/>
    </row>
    <row r="614" spans="1:11" s="7" customFormat="1" ht="15.75" x14ac:dyDescent="0.25">
      <c r="A614" s="645"/>
      <c r="B614" s="664">
        <v>0.22</v>
      </c>
      <c r="C614" s="647" t="e">
        <f>C613*22%</f>
        <v>#REF!</v>
      </c>
      <c r="D614" s="648"/>
      <c r="E614" s="663"/>
      <c r="F614" s="660"/>
      <c r="G614" s="650"/>
      <c r="H614" s="651"/>
      <c r="I614" s="819"/>
      <c r="J614" s="615"/>
      <c r="K614" s="632"/>
    </row>
    <row r="615" spans="1:11" s="7" customFormat="1" ht="16.5" thickBot="1" x14ac:dyDescent="0.3">
      <c r="A615" s="618"/>
      <c r="B615" s="698"/>
      <c r="C615" s="698"/>
      <c r="D615" s="698"/>
      <c r="E615" s="698"/>
      <c r="F615" s="698"/>
      <c r="G615" s="699"/>
      <c r="H615" s="700"/>
      <c r="K615" s="590"/>
    </row>
  </sheetData>
  <autoFilter ref="A1:J269" xr:uid="{00000000-0001-0000-0400-000000000000}"/>
  <mergeCells count="62"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J451:K451"/>
    <mergeCell ref="J425:K425"/>
    <mergeCell ref="J442:K442"/>
    <mergeCell ref="A462:G462"/>
    <mergeCell ref="J464:K464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I549:I556"/>
    <mergeCell ref="A559:G559"/>
    <mergeCell ref="A570:H570"/>
    <mergeCell ref="I570:I577"/>
    <mergeCell ref="J573:K573"/>
    <mergeCell ref="J552:K552"/>
    <mergeCell ref="A600:G600"/>
    <mergeCell ref="A607:H607"/>
    <mergeCell ref="I607:I614"/>
    <mergeCell ref="J610:K610"/>
    <mergeCell ref="A581:G581"/>
    <mergeCell ref="A590:H590"/>
    <mergeCell ref="I590:I597"/>
    <mergeCell ref="J593:K593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01:G606 G616:G1048576">
    <cfRule type="containsText" dxfId="5" priority="7" operator="containsText" text="Pending">
      <formula>NOT(ISERROR(SEARCH("Pending",G1)))</formula>
    </cfRule>
    <cfRule type="containsText" dxfId="4" priority="8" operator="containsText" text="Received">
      <formula>NOT(ISERROR(SEARCH("Received",G1)))</formula>
    </cfRule>
  </conditionalFormatting>
  <conditionalFormatting sqref="G582 G589 G591:G598">
    <cfRule type="containsText" dxfId="3" priority="5" operator="containsText" text="Pending">
      <formula>NOT(ISERROR(SEARCH("Pending",G582)))</formula>
    </cfRule>
    <cfRule type="containsText" dxfId="2" priority="6" operator="containsText" text="Received">
      <formula>NOT(ISERROR(SEARCH("Received",G582)))</formula>
    </cfRule>
  </conditionalFormatting>
  <conditionalFormatting sqref="G608:G615">
    <cfRule type="containsText" dxfId="1" priority="1" operator="containsText" text="Pending">
      <formula>NOT(ISERROR(SEARCH("Pending",G608)))</formula>
    </cfRule>
    <cfRule type="containsText" dxfId="0" priority="2" operator="containsText" text="Received">
      <formula>NOT(ISERROR(SEARCH("Received",G608)))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7" sqref="U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44" t="s">
        <v>6983</v>
      </c>
      <c r="B1" s="845"/>
      <c r="C1" s="845"/>
      <c r="D1" s="845"/>
      <c r="E1" s="846"/>
      <c r="G1" s="850" t="s">
        <v>6984</v>
      </c>
      <c r="H1" s="850"/>
      <c r="I1" s="850"/>
      <c r="J1" s="850"/>
      <c r="K1" s="324"/>
      <c r="L1" s="829" t="s">
        <v>7290</v>
      </c>
      <c r="M1" s="829"/>
      <c r="N1" s="829"/>
      <c r="O1" s="829"/>
      <c r="P1" s="829"/>
      <c r="R1" s="829" t="s">
        <v>6986</v>
      </c>
      <c r="S1" s="829"/>
      <c r="T1" s="829"/>
      <c r="U1" s="829"/>
    </row>
    <row r="2" spans="1:28" ht="28.15" customHeight="1" x14ac:dyDescent="0.25">
      <c r="A2" s="847"/>
      <c r="B2" s="848"/>
      <c r="C2" s="848"/>
      <c r="D2" s="848"/>
      <c r="E2" s="849"/>
      <c r="G2" s="850"/>
      <c r="H2" s="850"/>
      <c r="I2" s="850"/>
      <c r="J2" s="850"/>
      <c r="K2" s="324"/>
      <c r="L2" s="829"/>
      <c r="M2" s="829"/>
      <c r="N2" s="829"/>
      <c r="O2" s="829"/>
      <c r="P2" s="829"/>
      <c r="R2" s="829"/>
      <c r="S2" s="829"/>
      <c r="T2" s="829"/>
      <c r="U2" s="82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8125</v>
      </c>
      <c r="P6" s="561"/>
      <c r="Q6" s="333"/>
      <c r="R6" s="334">
        <v>45689</v>
      </c>
      <c r="S6" s="339">
        <v>38335</v>
      </c>
      <c r="T6" s="767" t="s">
        <v>7353</v>
      </c>
      <c r="U6" s="352" t="s">
        <v>8805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8149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8149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8213</v>
      </c>
      <c r="P9" s="561" t="s">
        <v>8222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8220</v>
      </c>
      <c r="P10" s="561" t="s">
        <v>8221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8498</v>
      </c>
      <c r="P11" s="561" t="s">
        <v>8499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8598</v>
      </c>
      <c r="P12" s="561" t="s">
        <v>8599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1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5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5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9" t="s">
        <v>7022</v>
      </c>
      <c r="H44" s="829"/>
      <c r="I44" s="829"/>
      <c r="J44" s="829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9"/>
      <c r="H45" s="829"/>
      <c r="I45" s="829"/>
      <c r="J45" s="829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44" t="s">
        <v>6983</v>
      </c>
      <c r="B50" s="845"/>
      <c r="C50" s="845"/>
      <c r="D50" s="845"/>
      <c r="E50" s="846"/>
      <c r="K50" s="406"/>
      <c r="L50" s="829" t="s">
        <v>6985</v>
      </c>
      <c r="M50" s="829"/>
      <c r="N50" s="829"/>
      <c r="O50" s="829"/>
      <c r="P50" s="829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47"/>
      <c r="B51" s="848"/>
      <c r="C51" s="848"/>
      <c r="D51" s="848"/>
      <c r="E51" s="849"/>
      <c r="G51" s="830" t="s">
        <v>7031</v>
      </c>
      <c r="H51" s="830"/>
      <c r="I51" s="830"/>
      <c r="J51" s="407">
        <f>J49+I48</f>
        <v>73164</v>
      </c>
      <c r="K51" s="406"/>
      <c r="L51" s="829"/>
      <c r="M51" s="829"/>
      <c r="N51" s="829"/>
      <c r="O51" s="829"/>
      <c r="P51" s="829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9" t="s">
        <v>6986</v>
      </c>
      <c r="S53" s="829"/>
      <c r="T53" s="829"/>
      <c r="U53" s="829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9"/>
      <c r="S54" s="829"/>
      <c r="T54" s="829"/>
      <c r="U54" s="829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43" t="s">
        <v>6985</v>
      </c>
      <c r="M66" s="843"/>
      <c r="N66" s="843"/>
      <c r="O66" s="843"/>
      <c r="P66" s="843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44" t="s">
        <v>7009</v>
      </c>
      <c r="B67" s="845"/>
      <c r="C67" s="845"/>
      <c r="D67" s="845"/>
      <c r="E67" s="846"/>
      <c r="L67" s="829"/>
      <c r="M67" s="829"/>
      <c r="N67" s="829"/>
      <c r="O67" s="829"/>
      <c r="P67" s="829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47"/>
      <c r="B68" s="848"/>
      <c r="C68" s="848"/>
      <c r="D68" s="848"/>
      <c r="E68" s="849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1" t="s">
        <v>7018</v>
      </c>
      <c r="B83" s="832"/>
      <c r="C83" s="832"/>
      <c r="D83" s="832"/>
      <c r="E83" s="833"/>
      <c r="R83" s="366"/>
      <c r="S83" s="386"/>
      <c r="U83" s="387"/>
    </row>
    <row r="84" spans="1:21" x14ac:dyDescent="0.25">
      <c r="A84" s="834"/>
      <c r="B84" s="835"/>
      <c r="C84" s="835"/>
      <c r="D84" s="835"/>
      <c r="E84" s="836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9" t="s">
        <v>6986</v>
      </c>
      <c r="S85" s="829"/>
      <c r="T85" s="829"/>
      <c r="U85" s="829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9"/>
      <c r="S86" s="829"/>
      <c r="T86" s="829"/>
      <c r="U86" s="829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7">
        <v>30000</v>
      </c>
      <c r="U89" s="840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38"/>
      <c r="U90" s="84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9"/>
      <c r="U91" s="842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9" t="s">
        <v>7022</v>
      </c>
      <c r="M109" s="829"/>
      <c r="N109" s="829"/>
      <c r="O109" s="829"/>
      <c r="P109" s="829"/>
    </row>
    <row r="110" spans="3:21" x14ac:dyDescent="0.25">
      <c r="L110" s="829"/>
      <c r="M110" s="829"/>
      <c r="N110" s="829"/>
      <c r="O110" s="829"/>
      <c r="P110" s="829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0" t="s">
        <v>7031</v>
      </c>
      <c r="M116" s="830"/>
      <c r="N116" s="83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2025-03-29T12:10:22Z</dcterms:modified>
</cp:coreProperties>
</file>