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FA349E36-1287-49B7-B3E4-1F754C62BDE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invoices'!$A$335:$H$342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04" i="12" l="1"/>
  <c r="K203" i="12"/>
  <c r="K202" i="12"/>
  <c r="K201" i="12" l="1"/>
  <c r="K200" i="12" l="1"/>
  <c r="K199" i="12"/>
  <c r="K198" i="12"/>
  <c r="K197" i="12"/>
  <c r="K196" i="12"/>
  <c r="K195" i="12"/>
  <c r="F342" i="3" l="1"/>
  <c r="F341" i="3"/>
  <c r="F337" i="3"/>
  <c r="F338" i="3" s="1"/>
  <c r="C342" i="3"/>
  <c r="C341" i="3"/>
  <c r="C340" i="3"/>
  <c r="C335" i="3"/>
  <c r="C336" i="3" s="1"/>
  <c r="E330" i="3"/>
  <c r="F329" i="3"/>
  <c r="C338" i="3" l="1"/>
  <c r="C339" i="3" s="1"/>
  <c r="C337" i="3"/>
  <c r="E331" i="3"/>
  <c r="F331" i="3" s="1"/>
  <c r="E321" i="3"/>
  <c r="F321" i="3" s="1"/>
  <c r="H331" i="3" l="1"/>
  <c r="H333" i="3" s="1"/>
  <c r="F333" i="3"/>
  <c r="Q39" i="12" l="1"/>
  <c r="Q38" i="12"/>
  <c r="K194" i="12" l="1"/>
  <c r="X18" i="6" l="1"/>
  <c r="Q37" i="12" l="1"/>
  <c r="K193" i="12"/>
  <c r="K192" i="12"/>
  <c r="E327" i="3"/>
  <c r="F327" i="3" s="1"/>
  <c r="E326" i="3"/>
  <c r="F326" i="3" s="1"/>
  <c r="K189" i="12" l="1"/>
  <c r="K188" i="12"/>
  <c r="K187" i="12"/>
  <c r="E322" i="3" l="1"/>
  <c r="E323" i="3"/>
  <c r="E325" i="3"/>
  <c r="F325" i="3" s="1"/>
  <c r="E328" i="3"/>
  <c r="F328" i="3" l="1"/>
  <c r="F334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K265" i="12"/>
  <c r="K266" i="12" s="1"/>
  <c r="K267" i="12" s="1"/>
  <c r="K268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90" i="12" s="1"/>
  <c r="K191" i="12" s="1"/>
  <c r="E314" i="3" l="1"/>
  <c r="F314" i="3" s="1"/>
  <c r="E350" i="3" l="1"/>
  <c r="F350" i="3" s="1"/>
  <c r="E324" i="3" l="1"/>
  <c r="F324" i="3" s="1"/>
  <c r="E313" i="3" l="1"/>
  <c r="F313" i="3" s="1"/>
  <c r="E348" i="3"/>
  <c r="F348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5" i="3"/>
  <c r="F355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<sst xmlns="http://schemas.openxmlformats.org/spreadsheetml/2006/main" count="10104" uniqueCount="7882">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</sst>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921" workbookViewId="0">
      <selection activeCell="D1930" sqref="D193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6"/>
      <c r="B1" s="716"/>
      <c r="C1" s="716"/>
      <c r="D1" s="716"/>
      <c r="E1" s="71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1" t="s">
        <v>3255</v>
      </c>
      <c r="F1120" s="721"/>
      <c r="G1120" s="72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2" t="s">
        <v>4176</v>
      </c>
      <c r="B1490" s="724"/>
      <c r="C1490" s="726" t="s">
        <v>4177</v>
      </c>
      <c r="D1490" s="728"/>
      <c r="E1490" s="728"/>
    </row>
    <row r="1491" spans="1:5" ht="26.45" customHeight="1" x14ac:dyDescent="0.25">
      <c r="A1491" s="723"/>
      <c r="B1491" s="725"/>
      <c r="C1491" s="727"/>
      <c r="D1491" s="729"/>
      <c r="E1491" s="72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0" t="s">
        <v>4984</v>
      </c>
      <c r="D1803" s="73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1" t="s">
        <v>5223</v>
      </c>
      <c r="I1893" s="73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3" t="s">
        <v>5540</v>
      </c>
      <c r="E2010" s="73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5" t="s">
        <v>5632</v>
      </c>
      <c r="G2048" s="73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5" t="s">
        <v>5963</v>
      </c>
      <c r="D2183" s="715"/>
      <c r="E2183" s="71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9"/>
      <c r="B2303" s="72" t="s">
        <v>6252</v>
      </c>
      <c r="C2303" s="250"/>
      <c r="D2303" s="298"/>
      <c r="E2303" s="209"/>
    </row>
    <row r="2304" spans="1:5" ht="20.25" customHeight="1" x14ac:dyDescent="0.3">
      <c r="A2304" s="73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1" t="s">
        <v>6575</v>
      </c>
      <c r="E2443" s="74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2" t="s">
        <v>6583</v>
      </c>
      <c r="C2446" s="74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3" t="s">
        <v>7617</v>
      </c>
      <c r="B1" s="744"/>
      <c r="C1" s="624"/>
      <c r="D1" s="743" t="s">
        <v>7616</v>
      </c>
      <c r="E1" s="744"/>
      <c r="F1" s="624"/>
      <c r="G1" s="743" t="s">
        <v>7607</v>
      </c>
      <c r="H1" s="744"/>
      <c r="I1" s="624"/>
      <c r="J1" s="743" t="s">
        <v>7601</v>
      </c>
      <c r="K1" s="744"/>
      <c r="L1" s="624"/>
      <c r="M1" s="743" t="s">
        <v>7588</v>
      </c>
      <c r="N1" s="744"/>
      <c r="O1" s="624"/>
      <c r="P1" s="743" t="s">
        <v>7585</v>
      </c>
      <c r="Q1" s="744"/>
      <c r="R1" s="624"/>
      <c r="S1" s="743" t="s">
        <v>7569</v>
      </c>
      <c r="T1" s="744"/>
      <c r="U1" s="624"/>
      <c r="V1" s="743" t="s">
        <v>7535</v>
      </c>
      <c r="W1" s="744"/>
      <c r="X1" s="624"/>
      <c r="Y1" s="743" t="s">
        <v>7518</v>
      </c>
      <c r="Z1" s="744"/>
      <c r="AA1" s="624"/>
      <c r="AB1" s="743" t="s">
        <v>7509</v>
      </c>
      <c r="AC1" s="744"/>
      <c r="AD1" s="624"/>
      <c r="AE1" s="743" t="s">
        <v>7506</v>
      </c>
      <c r="AF1" s="744"/>
      <c r="AG1" s="624"/>
      <c r="AH1" s="743" t="s">
        <v>7470</v>
      </c>
      <c r="AI1" s="744"/>
      <c r="AJ1" s="624"/>
      <c r="AK1" s="743" t="s">
        <v>7433</v>
      </c>
      <c r="AL1" s="744"/>
      <c r="AM1" s="624"/>
      <c r="AN1" s="743" t="s">
        <v>7429</v>
      </c>
      <c r="AO1" s="744"/>
      <c r="AP1" s="624"/>
      <c r="AQ1" s="743" t="s">
        <v>7410</v>
      </c>
      <c r="AR1" s="744"/>
      <c r="AS1" s="624"/>
      <c r="AT1" s="743" t="s">
        <v>7340</v>
      </c>
      <c r="AU1" s="744"/>
      <c r="AV1" s="624"/>
      <c r="AW1" s="743" t="s">
        <v>7341</v>
      </c>
      <c r="AX1" s="744"/>
      <c r="AY1" s="625"/>
      <c r="AZ1" s="743" t="s">
        <v>7342</v>
      </c>
      <c r="BA1" s="744"/>
      <c r="BC1" s="743" t="s">
        <v>7343</v>
      </c>
      <c r="BD1" s="744"/>
      <c r="BE1" s="625"/>
      <c r="BF1" s="743" t="s">
        <v>7344</v>
      </c>
      <c r="BG1" s="744"/>
      <c r="BI1" s="743" t="s">
        <v>7345</v>
      </c>
      <c r="BJ1" s="744"/>
      <c r="BK1" s="626"/>
      <c r="BL1" s="747" t="s">
        <v>7346</v>
      </c>
      <c r="BM1" s="748"/>
      <c r="BN1" s="626"/>
      <c r="BO1" s="626"/>
      <c r="BP1" s="747" t="s">
        <v>7346</v>
      </c>
      <c r="BQ1" s="748"/>
      <c r="BS1" s="747" t="s">
        <v>7347</v>
      </c>
      <c r="BT1" s="748"/>
      <c r="BV1" s="747" t="s">
        <v>7347</v>
      </c>
      <c r="BW1" s="748"/>
      <c r="BY1" s="747" t="s">
        <v>7347</v>
      </c>
      <c r="BZ1" s="748"/>
    </row>
    <row r="2" spans="1:78" s="493" customFormat="1" ht="18" customHeight="1" x14ac:dyDescent="0.35">
      <c r="A2" s="745"/>
      <c r="B2" s="746"/>
      <c r="C2" s="627"/>
      <c r="D2" s="745"/>
      <c r="E2" s="746"/>
      <c r="F2" s="627"/>
      <c r="G2" s="745"/>
      <c r="H2" s="746"/>
      <c r="I2" s="627"/>
      <c r="J2" s="745"/>
      <c r="K2" s="746"/>
      <c r="L2" s="627"/>
      <c r="M2" s="745"/>
      <c r="N2" s="746"/>
      <c r="O2" s="627"/>
      <c r="P2" s="745"/>
      <c r="Q2" s="746"/>
      <c r="R2" s="627"/>
      <c r="S2" s="745"/>
      <c r="T2" s="746"/>
      <c r="U2" s="627"/>
      <c r="V2" s="745"/>
      <c r="W2" s="746"/>
      <c r="X2" s="627"/>
      <c r="Y2" s="745"/>
      <c r="Z2" s="746"/>
      <c r="AA2" s="627"/>
      <c r="AB2" s="745"/>
      <c r="AC2" s="746"/>
      <c r="AD2" s="627"/>
      <c r="AE2" s="745"/>
      <c r="AF2" s="746"/>
      <c r="AG2" s="627"/>
      <c r="AH2" s="745"/>
      <c r="AI2" s="746"/>
      <c r="AJ2" s="627"/>
      <c r="AK2" s="745"/>
      <c r="AL2" s="746"/>
      <c r="AM2" s="627"/>
      <c r="AN2" s="745"/>
      <c r="AO2" s="746"/>
      <c r="AP2" s="627"/>
      <c r="AQ2" s="745"/>
      <c r="AR2" s="746"/>
      <c r="AS2" s="627"/>
      <c r="AT2" s="745"/>
      <c r="AU2" s="746"/>
      <c r="AV2" s="627"/>
      <c r="AW2" s="745"/>
      <c r="AX2" s="746"/>
      <c r="AY2" s="628"/>
      <c r="AZ2" s="745"/>
      <c r="BA2" s="746"/>
      <c r="BC2" s="745"/>
      <c r="BD2" s="746"/>
      <c r="BE2" s="628"/>
      <c r="BF2" s="745"/>
      <c r="BG2" s="746"/>
      <c r="BI2" s="745"/>
      <c r="BJ2" s="746"/>
      <c r="BK2" s="629"/>
      <c r="BL2" s="749"/>
      <c r="BM2" s="750"/>
      <c r="BN2" s="629"/>
      <c r="BO2" s="629"/>
      <c r="BP2" s="749"/>
      <c r="BQ2" s="750"/>
      <c r="BS2" s="749"/>
      <c r="BT2" s="750"/>
      <c r="BV2" s="749"/>
      <c r="BW2" s="750"/>
      <c r="BY2" s="749"/>
      <c r="BZ2" s="75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1" t="s">
        <v>7782</v>
      </c>
      <c r="B1" s="751"/>
      <c r="C1" s="751"/>
      <c r="D1" s="751"/>
      <c r="E1" s="751"/>
      <c r="G1" s="751" t="s">
        <v>7788</v>
      </c>
      <c r="H1" s="751"/>
      <c r="I1" s="751"/>
      <c r="J1" s="751"/>
      <c r="K1" s="751"/>
      <c r="M1" s="751" t="s">
        <v>7790</v>
      </c>
      <c r="N1" s="751"/>
      <c r="O1" s="751"/>
      <c r="P1" s="751"/>
      <c r="Q1" s="751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S527"/>
  <sheetViews>
    <sheetView tabSelected="1" zoomScale="110" zoomScaleNormal="110" workbookViewId="0">
      <pane ySplit="2" topLeftCell="A190" activePane="bottomLeft" state="frozen"/>
      <selection pane="bottomLeft" activeCell="I205" sqref="I20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698" customWidth="1"/>
    <col min="15" max="15" width="14.7109375" style="426" customWidth="1"/>
    <col min="16" max="16" width="12.42578125" customWidth="1"/>
    <col min="17" max="17" width="13.85546875" style="3" customWidth="1"/>
    <col min="19" max="19" width="10.5703125" bestFit="1" customWidth="1"/>
  </cols>
  <sheetData>
    <row r="1" spans="1:17" ht="18.75" customHeight="1" x14ac:dyDescent="0.25">
      <c r="A1" s="752" t="s">
        <v>7624</v>
      </c>
      <c r="B1" s="752"/>
      <c r="C1" s="752"/>
      <c r="D1" s="752"/>
      <c r="E1" s="752"/>
      <c r="G1" s="753" t="s">
        <v>7726</v>
      </c>
      <c r="H1" s="753"/>
      <c r="I1" s="753"/>
      <c r="J1" s="753"/>
      <c r="K1" s="753"/>
      <c r="M1" s="754" t="s">
        <v>7768</v>
      </c>
      <c r="N1" s="754"/>
      <c r="O1" s="754"/>
      <c r="P1" s="754"/>
      <c r="Q1" s="754"/>
    </row>
    <row r="2" spans="1:17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M2" s="654" t="s">
        <v>0</v>
      </c>
      <c r="N2" s="445" t="s">
        <v>1</v>
      </c>
      <c r="O2" s="439" t="s">
        <v>7770</v>
      </c>
      <c r="P2" s="439" t="s">
        <v>7769</v>
      </c>
      <c r="Q2" s="439" t="s">
        <v>7621</v>
      </c>
    </row>
    <row r="3" spans="1:17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M3" s="670">
        <v>45273</v>
      </c>
      <c r="N3" s="12" t="s">
        <v>7771</v>
      </c>
      <c r="O3" s="420"/>
      <c r="P3" s="420">
        <v>1500000</v>
      </c>
      <c r="Q3" s="420">
        <f>P3</f>
        <v>1500000</v>
      </c>
    </row>
    <row r="4" spans="1:17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M4" s="670">
        <v>45275</v>
      </c>
      <c r="N4" s="12" t="s">
        <v>7771</v>
      </c>
      <c r="O4" s="420"/>
      <c r="P4" s="420">
        <v>1000000</v>
      </c>
      <c r="Q4" s="420">
        <f>P4+Q3-O4</f>
        <v>2500000</v>
      </c>
    </row>
    <row r="5" spans="1:17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M5" s="670">
        <v>45275</v>
      </c>
      <c r="N5" s="12" t="s">
        <v>7771</v>
      </c>
      <c r="O5" s="420"/>
      <c r="P5" s="420">
        <v>1000000</v>
      </c>
      <c r="Q5" s="420">
        <f t="shared" ref="Q5:Q39" si="1">P5+Q4-O5</f>
        <v>3500000</v>
      </c>
    </row>
    <row r="6" spans="1:17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M6" s="670">
        <v>45275</v>
      </c>
      <c r="N6" s="12" t="s">
        <v>7771</v>
      </c>
      <c r="O6" s="420"/>
      <c r="P6" s="697">
        <v>1000000</v>
      </c>
      <c r="Q6" s="420">
        <f t="shared" si="1"/>
        <v>4500000</v>
      </c>
    </row>
    <row r="7" spans="1:17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M7" s="670">
        <v>45275</v>
      </c>
      <c r="N7" s="12" t="s">
        <v>7771</v>
      </c>
      <c r="O7" s="420"/>
      <c r="P7" s="697">
        <v>1000000</v>
      </c>
      <c r="Q7" s="420">
        <f t="shared" si="1"/>
        <v>5500000</v>
      </c>
    </row>
    <row r="8" spans="1:17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M8" s="670">
        <v>45275</v>
      </c>
      <c r="N8" s="12" t="s">
        <v>7771</v>
      </c>
      <c r="O8" s="420"/>
      <c r="P8" s="697">
        <v>1500000</v>
      </c>
      <c r="Q8" s="420">
        <f t="shared" si="1"/>
        <v>7000000</v>
      </c>
    </row>
    <row r="9" spans="1:17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M9" s="670">
        <v>45276</v>
      </c>
      <c r="N9" s="12" t="s">
        <v>7771</v>
      </c>
      <c r="O9" s="420"/>
      <c r="P9" s="697">
        <v>1000000</v>
      </c>
      <c r="Q9" s="420">
        <f t="shared" si="1"/>
        <v>8000000</v>
      </c>
    </row>
    <row r="10" spans="1:17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M10" s="670">
        <v>45276</v>
      </c>
      <c r="N10" s="12" t="s">
        <v>7771</v>
      </c>
      <c r="O10" s="420"/>
      <c r="P10" s="697">
        <v>1000000</v>
      </c>
      <c r="Q10" s="420">
        <f t="shared" si="1"/>
        <v>9000000</v>
      </c>
    </row>
    <row r="11" spans="1:17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M11" s="670">
        <v>45276</v>
      </c>
      <c r="N11" s="12" t="s">
        <v>7771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M12" s="670">
        <v>45276</v>
      </c>
      <c r="N12" s="12" t="s">
        <v>7771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M13" s="670">
        <v>45276</v>
      </c>
      <c r="N13" s="12" t="s">
        <v>7771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M14" s="670">
        <v>45276</v>
      </c>
      <c r="N14" s="12" t="s">
        <v>7771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M15" s="670">
        <v>45276</v>
      </c>
      <c r="N15" s="12" t="s">
        <v>7771</v>
      </c>
      <c r="O15" s="420"/>
      <c r="P15" s="420">
        <v>2200</v>
      </c>
      <c r="Q15" s="420">
        <f t="shared" si="1"/>
        <v>14420080</v>
      </c>
    </row>
    <row r="16" spans="1:17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M16" s="670">
        <v>45283</v>
      </c>
      <c r="N16" s="12" t="s">
        <v>7858</v>
      </c>
      <c r="O16" s="420"/>
      <c r="P16" s="420">
        <v>550000</v>
      </c>
      <c r="Q16" s="420">
        <f t="shared" si="1"/>
        <v>14970080</v>
      </c>
    </row>
    <row r="17" spans="1:19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M17" s="670">
        <v>45283</v>
      </c>
      <c r="N17" s="12" t="s">
        <v>7771</v>
      </c>
      <c r="O17" s="420"/>
      <c r="P17" s="420">
        <v>600000</v>
      </c>
      <c r="Q17" s="420">
        <f t="shared" si="1"/>
        <v>15570080</v>
      </c>
    </row>
    <row r="18" spans="1:19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M18" s="670">
        <v>45283</v>
      </c>
      <c r="N18" s="12" t="s">
        <v>7771</v>
      </c>
      <c r="O18" s="420"/>
      <c r="P18" s="706">
        <v>650000</v>
      </c>
      <c r="Q18" s="420">
        <f t="shared" si="1"/>
        <v>16220080</v>
      </c>
    </row>
    <row r="19" spans="1:19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M19" s="670">
        <v>45283</v>
      </c>
      <c r="N19" s="12" t="s">
        <v>7855</v>
      </c>
      <c r="O19" s="420"/>
      <c r="P19" s="420">
        <v>700000</v>
      </c>
      <c r="Q19" s="420">
        <f t="shared" si="1"/>
        <v>16920080</v>
      </c>
    </row>
    <row r="20" spans="1:19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M20" s="670">
        <v>45283</v>
      </c>
      <c r="N20" s="12" t="s">
        <v>7771</v>
      </c>
      <c r="O20" s="420"/>
      <c r="P20" s="706">
        <v>750000</v>
      </c>
      <c r="Q20" s="420">
        <f t="shared" si="1"/>
        <v>17670080</v>
      </c>
    </row>
    <row r="21" spans="1:19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M21" s="670">
        <v>45283</v>
      </c>
      <c r="N21" s="12" t="s">
        <v>7771</v>
      </c>
      <c r="O21" s="420"/>
      <c r="P21" s="706">
        <v>850000</v>
      </c>
      <c r="Q21" s="420">
        <f t="shared" si="1"/>
        <v>18520080</v>
      </c>
      <c r="S21" s="382"/>
    </row>
    <row r="22" spans="1:19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M22" s="670">
        <v>45283</v>
      </c>
      <c r="N22" s="12" t="s">
        <v>7854</v>
      </c>
      <c r="O22" s="420"/>
      <c r="P22" s="420">
        <v>900000</v>
      </c>
      <c r="Q22" s="420">
        <f t="shared" si="1"/>
        <v>19420080</v>
      </c>
      <c r="S22" s="382"/>
    </row>
    <row r="23" spans="1:19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M23" s="670">
        <v>45275</v>
      </c>
      <c r="N23" s="5" t="s">
        <v>7772</v>
      </c>
      <c r="O23" s="11">
        <v>1500000</v>
      </c>
      <c r="P23" s="420"/>
      <c r="Q23" s="420">
        <f t="shared" si="1"/>
        <v>17920080</v>
      </c>
    </row>
    <row r="24" spans="1:19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M24" s="670">
        <v>45275</v>
      </c>
      <c r="N24" s="5" t="s">
        <v>7773</v>
      </c>
      <c r="O24" s="11">
        <v>1500000</v>
      </c>
      <c r="P24" s="420"/>
      <c r="Q24" s="420">
        <f t="shared" si="1"/>
        <v>16420080</v>
      </c>
    </row>
    <row r="25" spans="1:19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M25" s="670">
        <v>45275</v>
      </c>
      <c r="N25" s="5" t="s">
        <v>7774</v>
      </c>
      <c r="O25" s="11">
        <v>1000000</v>
      </c>
      <c r="P25" s="420"/>
      <c r="Q25" s="420">
        <f t="shared" si="1"/>
        <v>15420080</v>
      </c>
    </row>
    <row r="26" spans="1:19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M26" s="670">
        <v>45275</v>
      </c>
      <c r="N26" s="5" t="s">
        <v>7775</v>
      </c>
      <c r="O26" s="11">
        <v>1000000</v>
      </c>
      <c r="P26" s="420"/>
      <c r="Q26" s="420">
        <f t="shared" si="1"/>
        <v>14420080</v>
      </c>
    </row>
    <row r="27" spans="1:19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M27" s="670">
        <v>45275</v>
      </c>
      <c r="N27" s="5" t="s">
        <v>7776</v>
      </c>
      <c r="O27" s="11">
        <v>1000000</v>
      </c>
      <c r="P27" s="420"/>
      <c r="Q27" s="420">
        <f t="shared" si="1"/>
        <v>13420080</v>
      </c>
    </row>
    <row r="28" spans="1:19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M28" s="670">
        <v>45275</v>
      </c>
      <c r="N28" s="5" t="s">
        <v>7777</v>
      </c>
      <c r="O28" s="11">
        <v>1000000</v>
      </c>
      <c r="P28" s="420"/>
      <c r="Q28" s="420">
        <f t="shared" si="1"/>
        <v>12420080</v>
      </c>
    </row>
    <row r="29" spans="1:19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M29" s="670">
        <v>45280</v>
      </c>
      <c r="N29" s="5" t="s">
        <v>7778</v>
      </c>
      <c r="O29" s="11">
        <v>1500000</v>
      </c>
      <c r="P29" s="420"/>
      <c r="Q29" s="420">
        <f t="shared" si="1"/>
        <v>10920080</v>
      </c>
    </row>
    <row r="30" spans="1:19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M30" s="670">
        <v>45280</v>
      </c>
      <c r="N30" s="5" t="s">
        <v>7779</v>
      </c>
      <c r="O30" s="11">
        <v>2200</v>
      </c>
      <c r="P30" s="420"/>
      <c r="Q30" s="420">
        <f t="shared" si="1"/>
        <v>10917880</v>
      </c>
    </row>
    <row r="31" spans="1:19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M31" s="670">
        <v>45286</v>
      </c>
      <c r="N31" s="5" t="s">
        <v>7804</v>
      </c>
      <c r="O31" s="11">
        <v>1500000</v>
      </c>
      <c r="P31" s="420"/>
      <c r="Q31" s="420">
        <f t="shared" si="1"/>
        <v>9417880</v>
      </c>
    </row>
    <row r="32" spans="1:19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M32" s="670">
        <v>45286</v>
      </c>
      <c r="N32" s="5" t="s">
        <v>7805</v>
      </c>
      <c r="O32" s="11">
        <v>1000000</v>
      </c>
      <c r="P32" s="420"/>
      <c r="Q32" s="420">
        <f t="shared" si="1"/>
        <v>8417880</v>
      </c>
    </row>
    <row r="33" spans="1:17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M33" s="670">
        <v>45287</v>
      </c>
      <c r="N33" s="5" t="s">
        <v>7806</v>
      </c>
      <c r="O33" s="11">
        <v>1000000</v>
      </c>
      <c r="P33" s="420"/>
      <c r="Q33" s="420">
        <f t="shared" si="1"/>
        <v>7417880</v>
      </c>
    </row>
    <row r="34" spans="1:17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M34" s="670">
        <v>45292</v>
      </c>
      <c r="N34" s="5" t="s">
        <v>7804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M35" s="670">
        <v>45296</v>
      </c>
      <c r="N35" s="5" t="s">
        <v>7833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M36" s="670">
        <v>45296</v>
      </c>
      <c r="N36" s="5" t="s">
        <v>7833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M37" s="670">
        <v>45306</v>
      </c>
      <c r="N37" s="5" t="s">
        <v>7864</v>
      </c>
      <c r="O37" s="11">
        <v>700000</v>
      </c>
      <c r="P37" s="420"/>
      <c r="Q37" s="420">
        <f t="shared" si="1"/>
        <v>3400000</v>
      </c>
    </row>
    <row r="38" spans="1:17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M38" s="670">
        <v>45306</v>
      </c>
      <c r="N38" s="5" t="s">
        <v>7865</v>
      </c>
      <c r="O38" s="11">
        <v>550000</v>
      </c>
      <c r="P38" s="420"/>
      <c r="Q38" s="420">
        <f t="shared" si="1"/>
        <v>2850000</v>
      </c>
    </row>
    <row r="39" spans="1:17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M39" s="670">
        <v>45310</v>
      </c>
      <c r="N39" s="5" t="s">
        <v>7865</v>
      </c>
      <c r="O39" s="11">
        <v>600000</v>
      </c>
      <c r="P39" s="420"/>
      <c r="Q39" s="420">
        <f t="shared" si="1"/>
        <v>2250000</v>
      </c>
    </row>
    <row r="40" spans="1:17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M40" s="670"/>
      <c r="N40" s="5"/>
      <c r="O40" s="11"/>
      <c r="P40" s="420"/>
      <c r="Q40" s="420"/>
    </row>
    <row r="41" spans="1:17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M41" s="670"/>
      <c r="N41" s="12"/>
      <c r="O41" s="11"/>
      <c r="P41" s="420"/>
      <c r="Q41" s="420"/>
    </row>
    <row r="42" spans="1:17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M42" s="670"/>
      <c r="N42" s="5"/>
      <c r="O42" s="11"/>
      <c r="P42" s="420"/>
      <c r="Q42" s="420"/>
    </row>
    <row r="43" spans="1:17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M43" s="670"/>
      <c r="N43" s="5"/>
      <c r="O43" s="11"/>
      <c r="P43" s="420"/>
      <c r="Q43" s="420"/>
    </row>
    <row r="44" spans="1:17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M44" s="670"/>
      <c r="N44" s="5"/>
      <c r="O44" s="11"/>
      <c r="P44" s="420"/>
      <c r="Q44" s="563"/>
    </row>
    <row r="45" spans="1:17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M45" s="670"/>
      <c r="N45" s="5"/>
      <c r="O45" s="11"/>
      <c r="P45" s="420"/>
      <c r="Q45" s="563"/>
    </row>
    <row r="46" spans="1:17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M46" s="670"/>
      <c r="N46" s="5"/>
      <c r="O46" s="11"/>
      <c r="P46" s="420"/>
      <c r="Q46" s="563"/>
    </row>
    <row r="47" spans="1:17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M47" s="670"/>
      <c r="N47" s="5"/>
      <c r="O47" s="11"/>
      <c r="P47" s="420"/>
      <c r="Q47" s="563"/>
    </row>
    <row r="48" spans="1:17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M48" s="670"/>
      <c r="N48" s="657"/>
      <c r="O48" s="348"/>
      <c r="P48" s="349"/>
      <c r="Q48" s="563"/>
    </row>
    <row r="49" spans="1:17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M49" s="670"/>
      <c r="N49" s="5"/>
      <c r="O49" s="11"/>
      <c r="P49" s="349"/>
      <c r="Q49" s="563"/>
    </row>
    <row r="50" spans="1:17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M50" s="670"/>
      <c r="N50" s="657"/>
      <c r="O50" s="348"/>
      <c r="P50" s="349"/>
      <c r="Q50" s="563"/>
    </row>
    <row r="51" spans="1:17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M51" s="670"/>
      <c r="N51" s="657"/>
      <c r="O51" s="348"/>
      <c r="P51" s="349"/>
      <c r="Q51" s="563"/>
    </row>
    <row r="52" spans="1:17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M52" s="670"/>
      <c r="N52" s="657"/>
      <c r="O52" s="348"/>
      <c r="P52" s="349"/>
      <c r="Q52" s="563"/>
    </row>
    <row r="53" spans="1:17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M53" s="670"/>
      <c r="N53" s="657"/>
      <c r="O53" s="348"/>
      <c r="P53" s="349"/>
      <c r="Q53" s="563"/>
    </row>
    <row r="54" spans="1:17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M54" s="670"/>
      <c r="N54" s="657"/>
      <c r="O54" s="348"/>
      <c r="P54" s="349"/>
      <c r="Q54" s="563"/>
    </row>
    <row r="55" spans="1:17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M55" s="670"/>
      <c r="N55" s="684"/>
      <c r="O55" s="683"/>
      <c r="P55" s="349"/>
      <c r="Q55" s="563"/>
    </row>
    <row r="56" spans="1:17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M56" s="670"/>
      <c r="N56" s="685"/>
      <c r="O56" s="348"/>
      <c r="P56" s="661"/>
      <c r="Q56" s="563"/>
    </row>
    <row r="57" spans="1:17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M57" s="670"/>
      <c r="N57" s="685"/>
      <c r="O57" s="348"/>
      <c r="P57" s="661"/>
      <c r="Q57" s="563"/>
    </row>
    <row r="58" spans="1:17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M58" s="670"/>
      <c r="N58" s="684"/>
      <c r="O58" s="683"/>
      <c r="P58" s="349"/>
      <c r="Q58" s="563"/>
    </row>
    <row r="59" spans="1:17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M59" s="670"/>
      <c r="N59" s="657"/>
      <c r="O59" s="348"/>
      <c r="P59" s="349"/>
      <c r="Q59" s="563"/>
    </row>
    <row r="60" spans="1:17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M60" s="670"/>
      <c r="N60" s="657"/>
      <c r="O60" s="348"/>
      <c r="P60" s="349"/>
      <c r="Q60" s="563"/>
    </row>
    <row r="61" spans="1:17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M61" s="670"/>
      <c r="N61" s="656"/>
      <c r="O61" s="348"/>
      <c r="P61" s="349"/>
      <c r="Q61" s="563"/>
    </row>
    <row r="62" spans="1:17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M62" s="670"/>
      <c r="N62" s="656"/>
      <c r="O62" s="348"/>
      <c r="P62" s="349"/>
      <c r="Q62" s="563"/>
    </row>
    <row r="63" spans="1:17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M63" s="670"/>
      <c r="N63" s="656"/>
      <c r="O63" s="348"/>
      <c r="P63" s="349"/>
      <c r="Q63" s="563"/>
    </row>
    <row r="64" spans="1:17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M64" s="670"/>
      <c r="N64" s="656"/>
      <c r="O64" s="348"/>
      <c r="P64" s="349"/>
      <c r="Q64" s="563"/>
    </row>
    <row r="65" spans="1:17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M65" s="670"/>
      <c r="N65" s="656"/>
      <c r="O65" s="348"/>
      <c r="P65" s="349"/>
      <c r="Q65" s="563"/>
    </row>
    <row r="66" spans="1:17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M66" s="670"/>
      <c r="N66" s="656"/>
      <c r="O66" s="348"/>
      <c r="P66" s="349"/>
      <c r="Q66" s="563"/>
    </row>
    <row r="67" spans="1:17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M67" s="670"/>
      <c r="N67" s="656"/>
      <c r="O67" s="348"/>
      <c r="P67" s="349"/>
      <c r="Q67" s="563"/>
    </row>
    <row r="68" spans="1:17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M68" s="670"/>
      <c r="N68" s="656"/>
      <c r="O68" s="348"/>
      <c r="P68" s="349"/>
      <c r="Q68" s="563"/>
    </row>
    <row r="69" spans="1:17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M69" s="670"/>
      <c r="N69" s="656"/>
      <c r="O69" s="348"/>
      <c r="P69" s="349"/>
      <c r="Q69" s="563"/>
    </row>
    <row r="70" spans="1:17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M70" s="670"/>
      <c r="N70" s="656"/>
      <c r="O70" s="348"/>
      <c r="P70" s="349"/>
      <c r="Q70" s="563"/>
    </row>
    <row r="71" spans="1:17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M71" s="670"/>
      <c r="N71" s="656"/>
      <c r="O71" s="348"/>
      <c r="P71" s="349"/>
      <c r="Q71" s="563"/>
    </row>
    <row r="72" spans="1:17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M72" s="670"/>
      <c r="N72" s="656"/>
      <c r="O72" s="348"/>
      <c r="P72" s="349"/>
      <c r="Q72" s="563"/>
    </row>
    <row r="73" spans="1:17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M73" s="670"/>
      <c r="N73" s="656"/>
      <c r="O73" s="348"/>
      <c r="P73" s="349"/>
      <c r="Q73" s="563"/>
    </row>
    <row r="74" spans="1:17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M74" s="670"/>
      <c r="N74" s="656"/>
      <c r="O74" s="348"/>
      <c r="P74" s="349"/>
      <c r="Q74" s="563"/>
    </row>
    <row r="75" spans="1:17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M75" s="670"/>
      <c r="N75" s="685"/>
      <c r="O75" s="348"/>
      <c r="P75" s="661"/>
      <c r="Q75" s="563"/>
    </row>
    <row r="76" spans="1:17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M76" s="670"/>
      <c r="N76" s="685"/>
      <c r="O76" s="348"/>
      <c r="P76" s="661"/>
      <c r="Q76" s="563"/>
    </row>
    <row r="77" spans="1:17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M77" s="670"/>
      <c r="N77" s="657"/>
      <c r="O77" s="348"/>
      <c r="P77" s="349"/>
      <c r="Q77" s="563"/>
    </row>
    <row r="78" spans="1:17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M78" s="670"/>
      <c r="N78" s="689"/>
      <c r="O78" s="690"/>
      <c r="P78" s="349"/>
      <c r="Q78" s="563"/>
    </row>
    <row r="79" spans="1:17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M79" s="670"/>
      <c r="N79" s="656"/>
      <c r="O79" s="348"/>
      <c r="P79" s="349"/>
      <c r="Q79" s="563"/>
    </row>
    <row r="80" spans="1:17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M80" s="670"/>
      <c r="N80" s="657"/>
      <c r="O80" s="348"/>
      <c r="P80" s="349"/>
      <c r="Q80" s="563"/>
    </row>
    <row r="81" spans="1:17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M81" s="670"/>
      <c r="N81" s="657"/>
      <c r="O81" s="348"/>
      <c r="P81" s="349"/>
      <c r="Q81" s="563"/>
    </row>
    <row r="82" spans="1:17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M82" s="670"/>
      <c r="N82" s="685"/>
      <c r="O82" s="348"/>
      <c r="P82" s="661"/>
      <c r="Q82" s="563"/>
    </row>
    <row r="83" spans="1:17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M83" s="670"/>
      <c r="N83" s="657"/>
      <c r="O83" s="349"/>
      <c r="P83" s="349"/>
      <c r="Q83" s="563"/>
    </row>
    <row r="84" spans="1:17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M84" s="670"/>
      <c r="N84" s="656"/>
      <c r="O84" s="348"/>
      <c r="P84" s="349"/>
      <c r="Q84" s="563"/>
    </row>
    <row r="85" spans="1:17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M85" s="670"/>
      <c r="N85" s="689"/>
      <c r="O85" s="690"/>
      <c r="P85" s="349"/>
      <c r="Q85" s="563"/>
    </row>
    <row r="86" spans="1:17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M86" s="670"/>
      <c r="N86" s="657"/>
      <c r="O86" s="348"/>
      <c r="P86" s="349"/>
      <c r="Q86" s="563"/>
    </row>
    <row r="87" spans="1:17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M87" s="670"/>
      <c r="N87" s="656"/>
      <c r="O87" s="348"/>
      <c r="P87" s="349"/>
      <c r="Q87" s="563"/>
    </row>
    <row r="88" spans="1:17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M88" s="670"/>
      <c r="N88" s="657"/>
      <c r="O88" s="348"/>
      <c r="P88" s="349"/>
      <c r="Q88" s="563"/>
    </row>
    <row r="89" spans="1:17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M89" s="670"/>
      <c r="N89" s="657"/>
      <c r="O89" s="348"/>
      <c r="P89" s="349"/>
      <c r="Q89" s="563"/>
    </row>
    <row r="90" spans="1:17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M90" s="670"/>
      <c r="N90" s="657"/>
      <c r="O90" s="349"/>
      <c r="P90" s="349"/>
      <c r="Q90" s="563"/>
    </row>
    <row r="91" spans="1:17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M91" s="670"/>
      <c r="N91" s="657"/>
      <c r="O91" s="348"/>
      <c r="P91" s="349"/>
      <c r="Q91" s="563"/>
    </row>
    <row r="92" spans="1:17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M92" s="670"/>
      <c r="N92" s="657"/>
      <c r="O92" s="348"/>
      <c r="P92" s="349"/>
      <c r="Q92" s="563"/>
    </row>
    <row r="93" spans="1:17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M93" s="670"/>
      <c r="N93" s="657"/>
      <c r="O93" s="348"/>
      <c r="P93" s="349"/>
      <c r="Q93" s="563"/>
    </row>
    <row r="94" spans="1:17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M94" s="670"/>
      <c r="N94" s="685"/>
      <c r="O94" s="348"/>
      <c r="P94" s="661"/>
      <c r="Q94" s="563"/>
    </row>
    <row r="95" spans="1:17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M95" s="670"/>
      <c r="N95" s="656"/>
      <c r="O95" s="348"/>
      <c r="P95" s="349"/>
      <c r="Q95" s="563"/>
    </row>
    <row r="96" spans="1:17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M96" s="670"/>
      <c r="N96" s="657"/>
      <c r="O96" s="348"/>
      <c r="P96" s="349"/>
      <c r="Q96" s="563"/>
    </row>
    <row r="97" spans="1:17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M97" s="670"/>
      <c r="N97" s="685"/>
      <c r="O97" s="348"/>
      <c r="P97" s="661"/>
      <c r="Q97" s="563"/>
    </row>
    <row r="98" spans="1:17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M98" s="655"/>
      <c r="N98" s="656"/>
      <c r="O98" s="348"/>
      <c r="P98" s="349"/>
      <c r="Q98" s="563"/>
    </row>
    <row r="99" spans="1:17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M99" s="655"/>
      <c r="N99" s="656"/>
      <c r="O99" s="348"/>
      <c r="P99" s="349"/>
      <c r="Q99" s="563"/>
    </row>
    <row r="100" spans="1:17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M100" s="655"/>
      <c r="N100" s="656"/>
      <c r="O100" s="348"/>
      <c r="P100" s="349"/>
      <c r="Q100" s="563"/>
    </row>
    <row r="101" spans="1:17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M101" s="655"/>
      <c r="N101" s="656"/>
      <c r="O101" s="348"/>
      <c r="P101" s="349"/>
      <c r="Q101" s="563"/>
    </row>
    <row r="102" spans="1:17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M102" s="655"/>
      <c r="N102" s="656"/>
      <c r="O102" s="348"/>
      <c r="P102" s="349"/>
      <c r="Q102" s="563"/>
    </row>
    <row r="103" spans="1:17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M103" s="655"/>
      <c r="N103" s="656"/>
      <c r="O103" s="17"/>
      <c r="P103" s="349"/>
      <c r="Q103" s="563"/>
    </row>
    <row r="104" spans="1:17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M104" s="655"/>
      <c r="N104" s="656"/>
      <c r="O104" s="17"/>
      <c r="P104" s="349"/>
      <c r="Q104" s="563"/>
    </row>
    <row r="105" spans="1:17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M105" s="655"/>
      <c r="N105" s="656"/>
      <c r="O105" s="17"/>
      <c r="P105" s="349"/>
      <c r="Q105" s="563"/>
    </row>
    <row r="106" spans="1:17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M106" s="655"/>
      <c r="N106" s="656"/>
      <c r="O106" s="17"/>
      <c r="P106" s="349"/>
      <c r="Q106" s="563"/>
    </row>
    <row r="107" spans="1:17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M107" s="655"/>
      <c r="N107" s="656"/>
      <c r="O107" s="17"/>
      <c r="P107" s="349"/>
      <c r="Q107" s="563"/>
    </row>
    <row r="108" spans="1:17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M108" s="655"/>
      <c r="N108" s="656"/>
      <c r="O108" s="348"/>
      <c r="P108" s="349"/>
      <c r="Q108" s="563"/>
    </row>
    <row r="109" spans="1:17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M109" s="655"/>
      <c r="N109" s="656"/>
      <c r="O109" s="348"/>
      <c r="P109" s="349"/>
      <c r="Q109" s="563"/>
    </row>
    <row r="110" spans="1:17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M110" s="655"/>
      <c r="N110" s="656"/>
      <c r="O110" s="348"/>
      <c r="P110" s="349"/>
      <c r="Q110" s="563"/>
    </row>
    <row r="111" spans="1:17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M111" s="655"/>
      <c r="N111" s="656"/>
      <c r="O111" s="348"/>
      <c r="P111" s="349"/>
      <c r="Q111" s="563"/>
    </row>
    <row r="112" spans="1:17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M112" s="655"/>
      <c r="N112" s="656"/>
      <c r="O112" s="348"/>
      <c r="P112" s="349"/>
      <c r="Q112" s="563"/>
    </row>
    <row r="113" spans="1:17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M113" s="655"/>
      <c r="N113" s="656"/>
      <c r="O113" s="348"/>
      <c r="P113" s="349"/>
      <c r="Q113" s="563"/>
    </row>
    <row r="114" spans="1:17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M114" s="655"/>
      <c r="N114" s="656"/>
      <c r="O114" s="348"/>
      <c r="P114" s="349"/>
      <c r="Q114" s="563"/>
    </row>
    <row r="115" spans="1:17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M115" s="655"/>
      <c r="N115" s="656"/>
      <c r="O115" s="348"/>
      <c r="P115" s="349"/>
      <c r="Q115" s="563"/>
    </row>
    <row r="116" spans="1:17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M116" s="655"/>
      <c r="N116" s="656"/>
      <c r="O116" s="348"/>
      <c r="P116" s="349"/>
      <c r="Q116" s="563"/>
    </row>
    <row r="117" spans="1:17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M117" s="655"/>
      <c r="N117" s="656"/>
      <c r="O117" s="348"/>
      <c r="P117" s="349"/>
      <c r="Q117" s="563"/>
    </row>
    <row r="118" spans="1:17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204" si="6">J118+K117-I118</f>
        <v>9417729</v>
      </c>
      <c r="M118" s="655"/>
      <c r="N118" s="656"/>
      <c r="O118" s="348"/>
      <c r="P118" s="349"/>
      <c r="Q118" s="563"/>
    </row>
    <row r="119" spans="1:17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M119" s="655"/>
      <c r="N119" s="656"/>
      <c r="O119" s="348"/>
      <c r="P119" s="349"/>
      <c r="Q119" s="563"/>
    </row>
    <row r="120" spans="1:17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M120" s="655"/>
      <c r="N120" s="656"/>
      <c r="O120" s="348"/>
      <c r="P120" s="349"/>
      <c r="Q120" s="563"/>
    </row>
    <row r="121" spans="1:17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M121" s="655"/>
      <c r="N121" s="656"/>
      <c r="O121" s="348"/>
      <c r="P121" s="349"/>
      <c r="Q121" s="563"/>
    </row>
    <row r="122" spans="1:17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M122" s="655"/>
      <c r="N122" s="656"/>
      <c r="O122" s="17"/>
      <c r="P122" s="349"/>
      <c r="Q122" s="563"/>
    </row>
    <row r="123" spans="1:17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M123" s="655"/>
      <c r="N123" s="656"/>
      <c r="O123" s="348"/>
      <c r="P123" s="349"/>
      <c r="Q123" s="563"/>
    </row>
    <row r="124" spans="1:17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M124" s="655"/>
      <c r="N124" s="656"/>
      <c r="O124" s="348"/>
      <c r="P124" s="349"/>
      <c r="Q124" s="563"/>
    </row>
    <row r="125" spans="1:17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M125" s="655"/>
      <c r="N125" s="656"/>
      <c r="O125" s="348"/>
      <c r="P125" s="349"/>
      <c r="Q125" s="563"/>
    </row>
    <row r="126" spans="1:17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M126" s="655"/>
      <c r="N126" s="656"/>
      <c r="O126" s="348"/>
      <c r="P126" s="349"/>
      <c r="Q126" s="563"/>
    </row>
    <row r="127" spans="1:17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M127" s="655"/>
      <c r="N127" s="656"/>
      <c r="O127" s="17"/>
      <c r="P127" s="349"/>
      <c r="Q127" s="563"/>
    </row>
    <row r="128" spans="1:17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M128" s="655"/>
      <c r="N128" s="656"/>
      <c r="O128" s="17"/>
      <c r="P128" s="349"/>
      <c r="Q128" s="563"/>
    </row>
    <row r="129" spans="1:17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M129" s="655"/>
      <c r="N129" s="656"/>
      <c r="O129" s="17"/>
      <c r="P129" s="349"/>
      <c r="Q129" s="563"/>
    </row>
    <row r="130" spans="1:17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M130" s="655"/>
      <c r="N130" s="656"/>
      <c r="O130" s="17"/>
      <c r="P130" s="349"/>
      <c r="Q130" s="563"/>
    </row>
    <row r="131" spans="1:17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M131" s="655"/>
      <c r="N131" s="656"/>
      <c r="O131" s="17"/>
      <c r="P131" s="349"/>
      <c r="Q131" s="563"/>
    </row>
    <row r="132" spans="1:17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M132" s="655"/>
      <c r="N132" s="656"/>
      <c r="O132" s="348"/>
      <c r="P132" s="349"/>
      <c r="Q132" s="563"/>
    </row>
    <row r="133" spans="1:17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M133" s="655"/>
      <c r="N133" s="656"/>
      <c r="O133" s="348"/>
      <c r="P133" s="349"/>
      <c r="Q133" s="563"/>
    </row>
    <row r="134" spans="1:17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M134" s="655"/>
      <c r="N134" s="656"/>
      <c r="O134" s="348"/>
      <c r="P134" s="349"/>
      <c r="Q134" s="563"/>
    </row>
    <row r="135" spans="1:17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M135" s="655"/>
      <c r="N135" s="656"/>
      <c r="O135" s="348"/>
      <c r="P135" s="349"/>
      <c r="Q135" s="563"/>
    </row>
    <row r="136" spans="1:17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M136" s="655"/>
      <c r="N136" s="656"/>
      <c r="O136" s="348"/>
      <c r="P136" s="349"/>
      <c r="Q136" s="563"/>
    </row>
    <row r="137" spans="1:17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M137" s="655"/>
      <c r="N137" s="656"/>
      <c r="O137" s="348"/>
      <c r="P137" s="349"/>
      <c r="Q137" s="563"/>
    </row>
    <row r="138" spans="1:17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M138" s="658"/>
      <c r="N138" s="656"/>
      <c r="O138" s="659"/>
      <c r="P138" s="660"/>
      <c r="Q138" s="563"/>
    </row>
    <row r="139" spans="1:17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M139" s="658"/>
      <c r="N139" s="656"/>
      <c r="O139" s="659"/>
      <c r="P139" s="660"/>
      <c r="Q139" s="563"/>
    </row>
    <row r="140" spans="1:17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M140" s="658"/>
      <c r="N140" s="656"/>
      <c r="O140" s="659"/>
      <c r="P140" s="660"/>
      <c r="Q140" s="563"/>
    </row>
    <row r="141" spans="1:17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M141" s="658"/>
      <c r="N141" s="656"/>
      <c r="O141" s="659"/>
      <c r="P141" s="660"/>
      <c r="Q141" s="563"/>
    </row>
    <row r="142" spans="1:17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M142" s="658"/>
      <c r="N142" s="657"/>
      <c r="O142" s="348"/>
      <c r="P142" s="349"/>
      <c r="Q142" s="563"/>
    </row>
    <row r="143" spans="1:17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M143" s="658"/>
      <c r="N143" s="656"/>
      <c r="O143" s="348"/>
      <c r="P143" s="349"/>
      <c r="Q143" s="563"/>
    </row>
    <row r="144" spans="1:17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M144" s="658"/>
      <c r="N144" s="656"/>
      <c r="O144" s="348"/>
      <c r="P144" s="349"/>
      <c r="Q144" s="563"/>
    </row>
    <row r="145" spans="1:17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M145" s="658"/>
      <c r="N145" s="656"/>
      <c r="O145" s="348"/>
      <c r="P145" s="349"/>
      <c r="Q145" s="563"/>
    </row>
    <row r="146" spans="1:17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M146" s="658"/>
      <c r="N146" s="656"/>
      <c r="O146" s="348"/>
      <c r="P146" s="348"/>
      <c r="Q146" s="563"/>
    </row>
    <row r="147" spans="1:17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M147" s="658"/>
      <c r="N147" s="656"/>
      <c r="O147" s="348"/>
      <c r="P147" s="348"/>
      <c r="Q147" s="563"/>
    </row>
    <row r="148" spans="1:17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7625</v>
      </c>
      <c r="I148" s="690">
        <f>4221233*1%</f>
        <v>42212.33</v>
      </c>
      <c r="J148" s="420"/>
      <c r="K148" s="420">
        <f t="shared" si="6"/>
        <v>688020.67</v>
      </c>
      <c r="M148" s="658"/>
      <c r="N148" s="656"/>
      <c r="O148" s="348"/>
      <c r="P148" s="348"/>
      <c r="Q148" s="563"/>
    </row>
    <row r="149" spans="1:17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M149" s="658"/>
      <c r="N149" s="656"/>
      <c r="O149" s="348"/>
      <c r="P149" s="348"/>
      <c r="Q149" s="563"/>
    </row>
    <row r="150" spans="1:17" x14ac:dyDescent="0.25">
      <c r="A150" s="655">
        <v>45313</v>
      </c>
      <c r="B150" s="337" t="s">
        <v>7875</v>
      </c>
      <c r="C150" s="348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M150" s="658"/>
      <c r="N150" s="656"/>
      <c r="O150" s="348"/>
      <c r="P150" s="348"/>
      <c r="Q150" s="563">
        <f t="shared" ref="Q150:Q153" si="8">Q149+P150-O150</f>
        <v>0</v>
      </c>
    </row>
    <row r="151" spans="1:17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M151" s="658"/>
      <c r="N151" s="656"/>
      <c r="O151" s="348"/>
      <c r="P151" s="348"/>
      <c r="Q151" s="563">
        <f t="shared" si="8"/>
        <v>0</v>
      </c>
    </row>
    <row r="152" spans="1:17" ht="31.5" x14ac:dyDescent="0.25">
      <c r="A152" s="655"/>
      <c r="B152" s="337"/>
      <c r="C152" s="348"/>
      <c r="D152" s="349"/>
      <c r="E152" s="349">
        <f t="shared" si="7"/>
        <v>10288821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M152" s="658"/>
      <c r="N152" s="656"/>
      <c r="O152" s="348"/>
      <c r="P152" s="348"/>
      <c r="Q152" s="563">
        <f t="shared" si="8"/>
        <v>0</v>
      </c>
    </row>
    <row r="153" spans="1:17" ht="31.5" x14ac:dyDescent="0.25">
      <c r="A153" s="655"/>
      <c r="B153" s="337"/>
      <c r="C153" s="348"/>
      <c r="D153" s="349"/>
      <c r="E153" s="349">
        <f t="shared" si="7"/>
        <v>10288821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M153" s="658"/>
      <c r="N153" s="656"/>
      <c r="O153" s="348"/>
      <c r="P153" s="348"/>
      <c r="Q153" s="563">
        <f t="shared" si="8"/>
        <v>0</v>
      </c>
    </row>
    <row r="154" spans="1:17" x14ac:dyDescent="0.25">
      <c r="A154" s="655"/>
      <c r="B154" s="656"/>
      <c r="C154" s="348"/>
      <c r="D154" s="349"/>
      <c r="E154" s="349">
        <f t="shared" si="7"/>
        <v>10288821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M154" s="16"/>
      <c r="N154" s="656"/>
      <c r="O154" s="348"/>
      <c r="P154" s="348"/>
      <c r="Q154" s="563"/>
    </row>
    <row r="155" spans="1:17" x14ac:dyDescent="0.25">
      <c r="A155" s="658"/>
      <c r="B155" s="337"/>
      <c r="C155" s="659"/>
      <c r="D155" s="660"/>
      <c r="E155" s="349">
        <f t="shared" si="7"/>
        <v>10288821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M155" s="16"/>
      <c r="N155" s="656"/>
      <c r="O155" s="348"/>
      <c r="P155" s="348"/>
      <c r="Q155" s="563"/>
    </row>
    <row r="156" spans="1:17" x14ac:dyDescent="0.25">
      <c r="A156" s="658"/>
      <c r="B156" s="337"/>
      <c r="C156" s="659"/>
      <c r="D156" s="660"/>
      <c r="E156" s="349">
        <f t="shared" si="7"/>
        <v>10288821</v>
      </c>
      <c r="G156" s="670">
        <v>45288</v>
      </c>
      <c r="H156" s="12" t="s">
        <v>7809</v>
      </c>
      <c r="I156" s="11">
        <v>28300</v>
      </c>
      <c r="J156" s="420"/>
      <c r="K156" s="420">
        <f t="shared" si="6"/>
        <v>4519720.67</v>
      </c>
      <c r="M156" s="16"/>
      <c r="N156" s="656"/>
      <c r="O156" s="348"/>
      <c r="P156" s="348"/>
      <c r="Q156" s="563"/>
    </row>
    <row r="157" spans="1:17" x14ac:dyDescent="0.25">
      <c r="A157" s="658"/>
      <c r="B157" s="337"/>
      <c r="C157" s="659"/>
      <c r="D157" s="660"/>
      <c r="E157" s="349">
        <f t="shared" si="7"/>
        <v>10288821</v>
      </c>
      <c r="G157" s="670">
        <v>45288</v>
      </c>
      <c r="H157" s="12" t="s">
        <v>7810</v>
      </c>
      <c r="I157" s="11">
        <v>35000</v>
      </c>
      <c r="J157" s="420"/>
      <c r="K157" s="420">
        <f t="shared" si="6"/>
        <v>4484720.67</v>
      </c>
      <c r="M157" s="16"/>
      <c r="N157" s="656"/>
      <c r="O157" s="348"/>
      <c r="P157" s="348"/>
      <c r="Q157" s="563"/>
    </row>
    <row r="158" spans="1:17" x14ac:dyDescent="0.25">
      <c r="A158" s="658"/>
      <c r="B158" s="337"/>
      <c r="C158" s="659"/>
      <c r="D158" s="660"/>
      <c r="E158" s="349">
        <f t="shared" si="7"/>
        <v>10288821</v>
      </c>
      <c r="G158" s="670">
        <v>45289</v>
      </c>
      <c r="H158" s="12" t="s">
        <v>7811</v>
      </c>
      <c r="I158" s="11">
        <v>250000</v>
      </c>
      <c r="J158" s="420"/>
      <c r="K158" s="420">
        <f t="shared" si="6"/>
        <v>4234720.67</v>
      </c>
      <c r="M158" s="16"/>
      <c r="N158" s="656"/>
      <c r="O158" s="348"/>
      <c r="P158" s="348"/>
      <c r="Q158" s="563"/>
    </row>
    <row r="159" spans="1:17" x14ac:dyDescent="0.25">
      <c r="A159" s="658"/>
      <c r="B159" s="337"/>
      <c r="C159" s="348"/>
      <c r="D159" s="349"/>
      <c r="E159" s="349">
        <f t="shared" si="7"/>
        <v>10288821</v>
      </c>
      <c r="G159" s="670">
        <v>45290</v>
      </c>
      <c r="H159" s="12" t="s">
        <v>7811</v>
      </c>
      <c r="I159" s="11">
        <v>250000</v>
      </c>
      <c r="J159" s="420"/>
      <c r="K159" s="420">
        <f t="shared" si="6"/>
        <v>3984720.67</v>
      </c>
      <c r="M159" s="16"/>
      <c r="N159" s="656"/>
      <c r="O159" s="348"/>
      <c r="P159" s="348"/>
      <c r="Q159" s="563"/>
    </row>
    <row r="160" spans="1:17" ht="31.5" x14ac:dyDescent="0.25">
      <c r="A160" s="658"/>
      <c r="B160" s="337"/>
      <c r="C160" s="348"/>
      <c r="D160" s="349"/>
      <c r="E160" s="349">
        <f t="shared" si="7"/>
        <v>10288821</v>
      </c>
      <c r="G160" s="670">
        <v>45290</v>
      </c>
      <c r="H160" s="12" t="s">
        <v>7817</v>
      </c>
      <c r="I160" s="11">
        <v>47000</v>
      </c>
      <c r="J160" s="420"/>
      <c r="K160" s="420">
        <f t="shared" si="6"/>
        <v>3937720.67</v>
      </c>
      <c r="M160" s="16"/>
      <c r="N160" s="656"/>
      <c r="O160" s="348"/>
      <c r="P160" s="348"/>
      <c r="Q160" s="563"/>
    </row>
    <row r="161" spans="1:17" x14ac:dyDescent="0.25">
      <c r="A161" s="658"/>
      <c r="B161" s="337"/>
      <c r="C161" s="348"/>
      <c r="D161" s="349"/>
      <c r="E161" s="349">
        <f t="shared" si="7"/>
        <v>10288821</v>
      </c>
      <c r="G161" s="670">
        <v>45290</v>
      </c>
      <c r="H161" s="12" t="s">
        <v>7820</v>
      </c>
      <c r="I161" s="11">
        <v>250000</v>
      </c>
      <c r="J161" s="349"/>
      <c r="K161" s="420">
        <f t="shared" si="6"/>
        <v>3687720.67</v>
      </c>
      <c r="M161" s="16"/>
      <c r="N161" s="656"/>
      <c r="O161" s="348"/>
      <c r="P161" s="348"/>
      <c r="Q161" s="563"/>
    </row>
    <row r="162" spans="1:17" x14ac:dyDescent="0.25">
      <c r="A162" s="658"/>
      <c r="B162" s="337"/>
      <c r="C162" s="348"/>
      <c r="D162" s="349"/>
      <c r="E162" s="349">
        <f t="shared" si="7"/>
        <v>10288821</v>
      </c>
      <c r="G162" s="670">
        <v>45293</v>
      </c>
      <c r="H162" s="12" t="s">
        <v>7821</v>
      </c>
      <c r="I162" s="11">
        <v>357400</v>
      </c>
      <c r="J162" s="349"/>
      <c r="K162" s="420">
        <f t="shared" si="6"/>
        <v>3330320.67</v>
      </c>
      <c r="M162" s="16"/>
      <c r="N162" s="656"/>
      <c r="O162" s="348"/>
      <c r="P162" s="348"/>
      <c r="Q162" s="563"/>
    </row>
    <row r="163" spans="1:17" x14ac:dyDescent="0.25">
      <c r="A163" s="658"/>
      <c r="B163" s="337"/>
      <c r="C163" s="348"/>
      <c r="D163" s="348"/>
      <c r="E163" s="349">
        <f t="shared" si="7"/>
        <v>10288821</v>
      </c>
      <c r="G163" s="670">
        <v>45293</v>
      </c>
      <c r="H163" s="12" t="s">
        <v>7774</v>
      </c>
      <c r="I163" s="11">
        <v>267000</v>
      </c>
      <c r="J163" s="349"/>
      <c r="K163" s="420">
        <f t="shared" si="6"/>
        <v>3063320.67</v>
      </c>
      <c r="M163" s="16"/>
      <c r="N163" s="656"/>
      <c r="O163" s="348"/>
      <c r="P163" s="348"/>
      <c r="Q163" s="563"/>
    </row>
    <row r="164" spans="1:17" x14ac:dyDescent="0.25">
      <c r="A164" s="658"/>
      <c r="B164" s="337"/>
      <c r="C164" s="348"/>
      <c r="D164" s="348"/>
      <c r="E164" s="349">
        <f t="shared" si="7"/>
        <v>10288821</v>
      </c>
      <c r="G164" s="670">
        <v>45293</v>
      </c>
      <c r="H164" s="12" t="s">
        <v>7823</v>
      </c>
      <c r="I164" s="348">
        <v>76000</v>
      </c>
      <c r="J164" s="349"/>
      <c r="K164" s="420">
        <f t="shared" si="6"/>
        <v>2987320.67</v>
      </c>
      <c r="M164" s="16"/>
      <c r="N164" s="656"/>
      <c r="O164" s="348"/>
      <c r="P164" s="348"/>
      <c r="Q164" s="563"/>
    </row>
    <row r="165" spans="1:17" ht="31.5" x14ac:dyDescent="0.25">
      <c r="A165" s="658"/>
      <c r="B165" s="337"/>
      <c r="C165" s="348"/>
      <c r="D165" s="348"/>
      <c r="E165" s="349">
        <f t="shared" si="7"/>
        <v>10288821</v>
      </c>
      <c r="G165" s="670">
        <v>45293</v>
      </c>
      <c r="H165" s="12" t="s">
        <v>7822</v>
      </c>
      <c r="I165" s="348">
        <v>100000</v>
      </c>
      <c r="J165" s="349"/>
      <c r="K165" s="420">
        <f t="shared" si="6"/>
        <v>2887320.67</v>
      </c>
      <c r="M165" s="16"/>
      <c r="N165" s="656"/>
      <c r="O165" s="348"/>
      <c r="P165" s="348"/>
      <c r="Q165" s="563"/>
    </row>
    <row r="166" spans="1:17" x14ac:dyDescent="0.25">
      <c r="A166" s="658"/>
      <c r="B166" s="337"/>
      <c r="C166" s="348"/>
      <c r="D166" s="348"/>
      <c r="E166" s="349">
        <f t="shared" si="7"/>
        <v>10288821</v>
      </c>
      <c r="G166" s="670">
        <v>45294</v>
      </c>
      <c r="H166" s="12" t="s">
        <v>7826</v>
      </c>
      <c r="I166" s="11">
        <v>250000</v>
      </c>
      <c r="J166" s="349"/>
      <c r="K166" s="420">
        <f t="shared" si="6"/>
        <v>2637320.67</v>
      </c>
      <c r="M166" s="16"/>
      <c r="N166" s="656"/>
      <c r="O166" s="348"/>
      <c r="P166" s="348"/>
      <c r="Q166" s="563"/>
    </row>
    <row r="167" spans="1:17" x14ac:dyDescent="0.25">
      <c r="A167" s="658"/>
      <c r="B167" s="337"/>
      <c r="C167" s="348"/>
      <c r="D167" s="348"/>
      <c r="E167" s="349">
        <f t="shared" si="7"/>
        <v>10288821</v>
      </c>
      <c r="G167" s="670">
        <v>45294</v>
      </c>
      <c r="H167" s="12" t="s">
        <v>7827</v>
      </c>
      <c r="I167" s="11">
        <v>500000</v>
      </c>
      <c r="J167" s="349"/>
      <c r="K167" s="420">
        <f t="shared" si="6"/>
        <v>2137320.67</v>
      </c>
      <c r="M167" s="16"/>
      <c r="N167" s="656"/>
      <c r="O167" s="348"/>
      <c r="P167" s="348"/>
      <c r="Q167" s="563"/>
    </row>
    <row r="168" spans="1:17" ht="31.5" x14ac:dyDescent="0.25">
      <c r="A168" s="658"/>
      <c r="B168" s="337"/>
      <c r="C168" s="348"/>
      <c r="D168" s="348"/>
      <c r="E168" s="349">
        <f t="shared" si="7"/>
        <v>10288821</v>
      </c>
      <c r="G168" s="670">
        <v>45295</v>
      </c>
      <c r="H168" s="12" t="s">
        <v>7830</v>
      </c>
      <c r="I168" s="11">
        <v>85000</v>
      </c>
      <c r="J168" s="349"/>
      <c r="K168" s="420">
        <f t="shared" si="6"/>
        <v>2052320.67</v>
      </c>
      <c r="M168" s="16"/>
      <c r="N168" s="656"/>
      <c r="O168" s="348"/>
      <c r="P168" s="348"/>
      <c r="Q168" s="563"/>
    </row>
    <row r="169" spans="1:17" ht="31.5" x14ac:dyDescent="0.25">
      <c r="A169" s="658"/>
      <c r="B169" s="656"/>
      <c r="C169" s="348"/>
      <c r="D169" s="348"/>
      <c r="E169" s="349">
        <f t="shared" si="7"/>
        <v>10288821</v>
      </c>
      <c r="G169" s="670">
        <v>45295</v>
      </c>
      <c r="H169" s="12" t="s">
        <v>7831</v>
      </c>
      <c r="I169" s="11">
        <v>165988</v>
      </c>
      <c r="J169" s="349"/>
      <c r="K169" s="420">
        <f t="shared" si="6"/>
        <v>1886332.67</v>
      </c>
      <c r="M169" s="16"/>
      <c r="N169" s="656"/>
      <c r="O169" s="348"/>
      <c r="P169" s="348"/>
      <c r="Q169" s="563"/>
    </row>
    <row r="170" spans="1:17" x14ac:dyDescent="0.25">
      <c r="A170" s="658"/>
      <c r="B170" s="337"/>
      <c r="C170" s="348"/>
      <c r="D170" s="348"/>
      <c r="E170" s="349">
        <f t="shared" si="7"/>
        <v>10288821</v>
      </c>
      <c r="G170" s="670">
        <v>45295</v>
      </c>
      <c r="H170" s="12" t="s">
        <v>7832</v>
      </c>
      <c r="I170" s="11">
        <v>60000</v>
      </c>
      <c r="J170" s="349"/>
      <c r="K170" s="420">
        <f t="shared" si="6"/>
        <v>1826332.67</v>
      </c>
      <c r="M170" s="16"/>
      <c r="N170" s="656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0">
        <v>45296</v>
      </c>
      <c r="H171" s="663" t="s">
        <v>7834</v>
      </c>
      <c r="I171" s="683">
        <v>75000</v>
      </c>
      <c r="J171" s="349"/>
      <c r="K171" s="420">
        <f t="shared" si="6"/>
        <v>1751332.67</v>
      </c>
      <c r="M171" s="16"/>
      <c r="N171" s="656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0">
        <v>45297</v>
      </c>
      <c r="H172" s="656" t="s">
        <v>7835</v>
      </c>
      <c r="I172" s="348">
        <v>50000</v>
      </c>
      <c r="J172" s="349"/>
      <c r="K172" s="420">
        <f t="shared" si="6"/>
        <v>1701332.67</v>
      </c>
      <c r="M172" s="16"/>
      <c r="N172" s="656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0">
        <v>45297</v>
      </c>
      <c r="H173" s="656" t="s">
        <v>7836</v>
      </c>
      <c r="I173" s="348">
        <v>200000</v>
      </c>
      <c r="J173" s="349"/>
      <c r="K173" s="420">
        <f t="shared" si="6"/>
        <v>1501332.67</v>
      </c>
      <c r="M173" s="16"/>
      <c r="N173" s="656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0">
        <v>45300</v>
      </c>
      <c r="H174" s="656" t="s">
        <v>7844</v>
      </c>
      <c r="I174" s="348">
        <v>275000</v>
      </c>
      <c r="J174" s="349"/>
      <c r="K174" s="420">
        <f t="shared" si="6"/>
        <v>1226332.67</v>
      </c>
      <c r="M174" s="16"/>
      <c r="N174" s="656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0">
        <v>45306</v>
      </c>
      <c r="H175" s="12" t="s">
        <v>7846</v>
      </c>
      <c r="I175" s="348"/>
      <c r="J175" s="349">
        <v>4096986</v>
      </c>
      <c r="K175" s="420">
        <f t="shared" si="6"/>
        <v>5323318.67</v>
      </c>
      <c r="M175" s="16"/>
      <c r="N175" s="656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0">
        <v>45306</v>
      </c>
      <c r="H176" s="12" t="s">
        <v>7755</v>
      </c>
      <c r="I176" s="348"/>
      <c r="J176" s="349">
        <v>8000000</v>
      </c>
      <c r="K176" s="420">
        <f t="shared" si="6"/>
        <v>13323318.67</v>
      </c>
      <c r="M176" s="16"/>
      <c r="N176" s="656"/>
      <c r="O176" s="348"/>
      <c r="P176" s="348"/>
      <c r="Q176" s="563"/>
    </row>
    <row r="177" spans="1:17" ht="30" x14ac:dyDescent="0.25">
      <c r="A177" s="16"/>
      <c r="B177" s="337"/>
      <c r="C177" s="348"/>
      <c r="D177" s="348"/>
      <c r="E177" s="349"/>
      <c r="G177" s="670">
        <v>45302</v>
      </c>
      <c r="H177" s="656" t="s">
        <v>7861</v>
      </c>
      <c r="I177" s="348">
        <v>85000</v>
      </c>
      <c r="J177" s="349"/>
      <c r="K177" s="420">
        <f t="shared" si="6"/>
        <v>13238318.67</v>
      </c>
      <c r="M177" s="16"/>
      <c r="N177" s="656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0">
        <v>45302</v>
      </c>
      <c r="H178" s="656" t="s">
        <v>7847</v>
      </c>
      <c r="I178" s="348">
        <v>306300</v>
      </c>
      <c r="J178" s="349"/>
      <c r="K178" s="420">
        <f t="shared" si="6"/>
        <v>12932018.67</v>
      </c>
      <c r="M178" s="16"/>
      <c r="N178" s="656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0">
        <v>45304</v>
      </c>
      <c r="H179" s="656" t="s">
        <v>7848</v>
      </c>
      <c r="I179" s="348">
        <v>207180</v>
      </c>
      <c r="J179" s="349"/>
      <c r="K179" s="420">
        <f t="shared" si="6"/>
        <v>12724838.67</v>
      </c>
      <c r="M179" s="16"/>
      <c r="N179" s="656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0">
        <v>45304</v>
      </c>
      <c r="H180" s="656" t="s">
        <v>7797</v>
      </c>
      <c r="I180" s="348">
        <v>125000</v>
      </c>
      <c r="J180" s="349"/>
      <c r="K180" s="420">
        <f t="shared" si="6"/>
        <v>12599838.67</v>
      </c>
      <c r="M180" s="16"/>
      <c r="N180" s="656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0">
        <v>45304</v>
      </c>
      <c r="H181" s="656" t="s">
        <v>7851</v>
      </c>
      <c r="I181" s="349">
        <v>300000</v>
      </c>
      <c r="J181" s="349"/>
      <c r="K181" s="420">
        <f t="shared" si="6"/>
        <v>12299838.67</v>
      </c>
      <c r="M181" s="16"/>
      <c r="N181" s="656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0">
        <v>45304</v>
      </c>
      <c r="H182" s="656" t="s">
        <v>7862</v>
      </c>
      <c r="I182" s="349">
        <v>700000</v>
      </c>
      <c r="J182" s="349"/>
      <c r="K182" s="420">
        <f t="shared" si="6"/>
        <v>11599838.67</v>
      </c>
      <c r="M182" s="16"/>
      <c r="N182" s="656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0">
        <v>45304</v>
      </c>
      <c r="H183" s="656" t="s">
        <v>7862</v>
      </c>
      <c r="I183" s="349">
        <v>700000</v>
      </c>
      <c r="J183" s="349"/>
      <c r="K183" s="420">
        <f t="shared" si="6"/>
        <v>10899838.67</v>
      </c>
      <c r="M183" s="16"/>
      <c r="N183" s="656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0">
        <v>45304</v>
      </c>
      <c r="H184" s="656" t="s">
        <v>7863</v>
      </c>
      <c r="I184" s="349">
        <v>400000</v>
      </c>
      <c r="J184" s="349"/>
      <c r="K184" s="420">
        <f t="shared" si="6"/>
        <v>10499838.67</v>
      </c>
      <c r="M184" s="16"/>
      <c r="N184" s="656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0">
        <v>45306</v>
      </c>
      <c r="H185" s="656" t="s">
        <v>7850</v>
      </c>
      <c r="I185" s="348">
        <v>25000</v>
      </c>
      <c r="J185" s="349"/>
      <c r="K185" s="420">
        <f t="shared" si="6"/>
        <v>10474838.67</v>
      </c>
      <c r="M185" s="16"/>
      <c r="N185" s="656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0">
        <v>45306</v>
      </c>
      <c r="H186" s="656" t="s">
        <v>7850</v>
      </c>
      <c r="I186" s="348">
        <v>25000</v>
      </c>
      <c r="J186" s="349"/>
      <c r="K186" s="420">
        <f t="shared" si="6"/>
        <v>10449838.67</v>
      </c>
      <c r="M186" s="16"/>
      <c r="N186" s="656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0">
        <v>45306</v>
      </c>
      <c r="H187" s="656" t="s">
        <v>7850</v>
      </c>
      <c r="I187" s="348">
        <v>25000</v>
      </c>
      <c r="J187" s="349"/>
      <c r="K187" s="420">
        <f t="shared" si="6"/>
        <v>10424838.67</v>
      </c>
      <c r="M187" s="16"/>
      <c r="N187" s="656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6"/>
        <v>10399838.67</v>
      </c>
      <c r="M188" s="16"/>
      <c r="N188" s="656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0">
        <v>45306</v>
      </c>
      <c r="H189" s="656" t="s">
        <v>7849</v>
      </c>
      <c r="I189" s="348">
        <v>240000</v>
      </c>
      <c r="J189" s="349"/>
      <c r="K189" s="420">
        <f t="shared" si="6"/>
        <v>10159838.67</v>
      </c>
      <c r="M189" s="16"/>
      <c r="N189" s="656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0">
        <v>45307</v>
      </c>
      <c r="H190" s="656" t="s">
        <v>7853</v>
      </c>
      <c r="I190" s="348">
        <v>100000</v>
      </c>
      <c r="J190" s="349"/>
      <c r="K190" s="420">
        <f t="shared" si="6"/>
        <v>10059838.67</v>
      </c>
      <c r="M190" s="16"/>
      <c r="N190" s="656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0">
        <v>45308</v>
      </c>
      <c r="H191" s="656" t="s">
        <v>7852</v>
      </c>
      <c r="I191" s="348">
        <v>520000</v>
      </c>
      <c r="J191" s="349"/>
      <c r="K191" s="420">
        <f t="shared" si="6"/>
        <v>9539838.6699999999</v>
      </c>
      <c r="M191" s="16"/>
      <c r="N191" s="656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0">
        <v>45309</v>
      </c>
      <c r="H192" s="656" t="s">
        <v>7856</v>
      </c>
      <c r="I192" s="348">
        <v>75000</v>
      </c>
      <c r="J192" s="349"/>
      <c r="K192" s="420">
        <f t="shared" si="6"/>
        <v>9464838.6699999999</v>
      </c>
      <c r="M192" s="16"/>
      <c r="N192" s="656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0">
        <v>45310</v>
      </c>
      <c r="H193" s="656" t="s">
        <v>7857</v>
      </c>
      <c r="I193" s="348">
        <v>150000</v>
      </c>
      <c r="J193" s="349"/>
      <c r="K193" s="420">
        <f t="shared" si="6"/>
        <v>9314838.6699999999</v>
      </c>
      <c r="M193" s="16"/>
      <c r="N193" s="656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0">
        <v>45310</v>
      </c>
      <c r="H194" s="656" t="s">
        <v>7860</v>
      </c>
      <c r="I194" s="348">
        <v>24000</v>
      </c>
      <c r="J194" s="349"/>
      <c r="K194" s="420">
        <f t="shared" si="6"/>
        <v>9290838.6699999999</v>
      </c>
      <c r="M194" s="16"/>
      <c r="N194" s="656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0">
        <v>45311</v>
      </c>
      <c r="H195" s="656" t="s">
        <v>7793</v>
      </c>
      <c r="I195" s="348">
        <v>100000</v>
      </c>
      <c r="J195" s="349"/>
      <c r="K195" s="420">
        <f t="shared" si="6"/>
        <v>9190838.6699999999</v>
      </c>
      <c r="M195" s="16"/>
      <c r="N195" s="656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0">
        <v>45313</v>
      </c>
      <c r="H196" s="656" t="s">
        <v>7853</v>
      </c>
      <c r="I196" s="348">
        <v>75000</v>
      </c>
      <c r="J196" s="349"/>
      <c r="K196" s="420">
        <f t="shared" si="6"/>
        <v>9115838.6699999999</v>
      </c>
      <c r="M196" s="16"/>
      <c r="N196" s="656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0">
        <v>45313</v>
      </c>
      <c r="H197" s="656" t="s">
        <v>7876</v>
      </c>
      <c r="I197" s="349">
        <v>207895</v>
      </c>
      <c r="J197" s="349"/>
      <c r="K197" s="420">
        <f t="shared" si="6"/>
        <v>8907943.6699999999</v>
      </c>
      <c r="M197" s="16"/>
      <c r="N197" s="656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0">
        <v>45313</v>
      </c>
      <c r="H198" s="656" t="s">
        <v>7878</v>
      </c>
      <c r="I198" s="349">
        <v>50000</v>
      </c>
      <c r="J198" s="349"/>
      <c r="K198" s="420">
        <f t="shared" si="6"/>
        <v>8857943.6699999999</v>
      </c>
      <c r="M198" s="16"/>
      <c r="N198" s="656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0">
        <v>45314</v>
      </c>
      <c r="H199" s="656" t="s">
        <v>7879</v>
      </c>
      <c r="I199" s="349">
        <v>200000</v>
      </c>
      <c r="J199" s="349"/>
      <c r="K199" s="420">
        <f t="shared" si="6"/>
        <v>8657943.6699999999</v>
      </c>
      <c r="M199" s="16"/>
      <c r="N199" s="656"/>
      <c r="O199" s="348"/>
      <c r="P199" s="348"/>
      <c r="Q199" s="563"/>
    </row>
    <row r="200" spans="1:17" ht="30" x14ac:dyDescent="0.25">
      <c r="A200" s="16"/>
      <c r="B200" s="337"/>
      <c r="C200" s="348"/>
      <c r="D200" s="348"/>
      <c r="E200" s="349"/>
      <c r="G200" s="670">
        <v>45314</v>
      </c>
      <c r="H200" s="656" t="s">
        <v>7880</v>
      </c>
      <c r="I200" s="349">
        <v>400000</v>
      </c>
      <c r="J200" s="349"/>
      <c r="K200" s="420">
        <f t="shared" si="6"/>
        <v>8257943.6699999999</v>
      </c>
      <c r="M200" s="16"/>
      <c r="N200" s="656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0">
        <v>45315</v>
      </c>
      <c r="H201" s="656" t="s">
        <v>7881</v>
      </c>
      <c r="I201" s="349">
        <v>1000000</v>
      </c>
      <c r="J201" s="349"/>
      <c r="K201" s="420">
        <f t="shared" si="6"/>
        <v>7257943.6699999999</v>
      </c>
      <c r="M201" s="16"/>
      <c r="N201" s="656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0"/>
      <c r="H202" s="656"/>
      <c r="I202" s="348">
        <v>80000</v>
      </c>
      <c r="J202" s="349"/>
      <c r="K202" s="420">
        <f t="shared" si="6"/>
        <v>7177943.6699999999</v>
      </c>
      <c r="M202" s="16"/>
      <c r="N202" s="656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0"/>
      <c r="H203" s="656"/>
      <c r="I203" s="348">
        <v>45000</v>
      </c>
      <c r="J203" s="349"/>
      <c r="K203" s="420">
        <f t="shared" si="6"/>
        <v>7132943.6699999999</v>
      </c>
      <c r="M203" s="16"/>
      <c r="N203" s="656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0"/>
      <c r="H204" s="656"/>
      <c r="I204" s="348">
        <v>41000</v>
      </c>
      <c r="J204" s="349"/>
      <c r="K204" s="420">
        <f t="shared" si="6"/>
        <v>7091943.6699999999</v>
      </c>
      <c r="M204" s="16"/>
      <c r="N204" s="656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0"/>
      <c r="H205" s="656"/>
      <c r="I205" s="349"/>
      <c r="J205" s="349"/>
      <c r="K205" s="563"/>
      <c r="M205" s="16"/>
      <c r="N205" s="656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0"/>
      <c r="H206" s="656"/>
      <c r="I206" s="348"/>
      <c r="J206" s="349"/>
      <c r="K206" s="563"/>
      <c r="M206" s="16"/>
      <c r="N206" s="656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0"/>
      <c r="H207" s="656"/>
      <c r="I207" s="348"/>
      <c r="J207" s="349"/>
      <c r="K207" s="563"/>
      <c r="M207" s="16"/>
      <c r="N207" s="656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0"/>
      <c r="H208" s="656"/>
      <c r="I208" s="348"/>
      <c r="J208" s="349"/>
      <c r="K208" s="563"/>
      <c r="M208" s="16"/>
      <c r="N208" s="656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0"/>
      <c r="H209" s="685"/>
      <c r="I209" s="348"/>
      <c r="J209" s="661"/>
      <c r="K209" s="563"/>
      <c r="M209" s="16"/>
      <c r="N209" s="656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0"/>
      <c r="H210" s="337"/>
      <c r="I210" s="348"/>
      <c r="J210" s="349"/>
      <c r="K210" s="563"/>
      <c r="M210" s="16"/>
      <c r="N210" s="656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70"/>
      <c r="H211" s="656"/>
      <c r="I211" s="348"/>
      <c r="J211" s="349"/>
      <c r="K211" s="563"/>
      <c r="M211" s="16"/>
      <c r="N211" s="656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70"/>
      <c r="H212" s="685"/>
      <c r="I212" s="348"/>
      <c r="J212" s="661"/>
      <c r="K212" s="563"/>
      <c r="M212" s="16"/>
      <c r="N212" s="656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5"/>
      <c r="H213" s="656"/>
      <c r="I213" s="348"/>
      <c r="J213" s="349"/>
      <c r="K213" s="563"/>
      <c r="M213" s="16"/>
      <c r="N213" s="656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5"/>
      <c r="H214" s="656"/>
      <c r="I214" s="348"/>
      <c r="J214" s="349"/>
      <c r="K214" s="563"/>
      <c r="M214" s="16"/>
      <c r="N214" s="656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5"/>
      <c r="H215" s="656"/>
      <c r="I215" s="348"/>
      <c r="J215" s="349"/>
      <c r="K215" s="563"/>
      <c r="M215" s="16"/>
      <c r="N215" s="656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5"/>
      <c r="H216" s="656"/>
      <c r="I216" s="348"/>
      <c r="J216" s="349"/>
      <c r="K216" s="563"/>
      <c r="M216" s="16"/>
      <c r="N216" s="656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5"/>
      <c r="H217" s="656"/>
      <c r="I217" s="348"/>
      <c r="J217" s="349"/>
      <c r="K217" s="563"/>
      <c r="M217" s="16"/>
      <c r="N217" s="656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5"/>
      <c r="H218" s="656"/>
      <c r="I218" s="17"/>
      <c r="J218" s="349"/>
      <c r="K218" s="563"/>
      <c r="M218" s="16"/>
      <c r="N218" s="656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5"/>
      <c r="H219" s="656"/>
      <c r="I219" s="17"/>
      <c r="J219" s="349"/>
      <c r="K219" s="563"/>
      <c r="M219" s="16"/>
      <c r="N219" s="656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5"/>
      <c r="H220" s="656"/>
      <c r="I220" s="17"/>
      <c r="J220" s="349"/>
      <c r="K220" s="563"/>
      <c r="M220" s="16"/>
      <c r="N220" s="656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M221" s="16"/>
      <c r="N221" s="656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M222" s="16"/>
      <c r="N222" s="656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5"/>
      <c r="H223" s="656"/>
      <c r="I223" s="348"/>
      <c r="J223" s="349"/>
      <c r="K223" s="563"/>
      <c r="M223" s="16"/>
      <c r="N223" s="656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5"/>
      <c r="H224" s="337"/>
      <c r="I224" s="348"/>
      <c r="J224" s="349"/>
      <c r="K224" s="563"/>
      <c r="M224" s="16"/>
      <c r="N224" s="656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5"/>
      <c r="H225" s="337"/>
      <c r="I225" s="348"/>
      <c r="J225" s="349"/>
      <c r="K225" s="563"/>
      <c r="M225" s="16"/>
      <c r="N225" s="656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5"/>
      <c r="H226" s="337"/>
      <c r="I226" s="348"/>
      <c r="J226" s="349"/>
      <c r="K226" s="563"/>
      <c r="M226" s="16"/>
      <c r="N226" s="656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M227" s="16"/>
      <c r="N227" s="656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M228" s="16"/>
      <c r="N228" s="656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M229" s="16"/>
      <c r="N229" s="656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M230" s="16"/>
      <c r="N230" s="656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M231" s="16"/>
      <c r="N231" s="656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M232" s="16"/>
      <c r="N232" s="656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M233" s="16"/>
      <c r="N233" s="656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M234" s="16"/>
      <c r="N234" s="656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5"/>
      <c r="H235" s="656"/>
      <c r="I235" s="348"/>
      <c r="J235" s="349"/>
      <c r="K235" s="563"/>
      <c r="M235" s="16"/>
      <c r="N235" s="656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M236" s="16"/>
      <c r="N236" s="656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5"/>
      <c r="H237" s="337"/>
      <c r="I237" s="17"/>
      <c r="J237" s="349"/>
      <c r="K237" s="563"/>
      <c r="M237" s="16"/>
      <c r="N237" s="656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M238" s="16"/>
      <c r="N238" s="656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M239" s="16"/>
      <c r="N239" s="656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5"/>
      <c r="H240" s="656"/>
      <c r="I240" s="348"/>
      <c r="J240" s="349"/>
      <c r="K240" s="563"/>
      <c r="M240" s="16"/>
      <c r="N240" s="656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M241" s="16"/>
      <c r="N241" s="656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5"/>
      <c r="H242" s="656"/>
      <c r="I242" s="17"/>
      <c r="J242" s="349"/>
      <c r="K242" s="563"/>
      <c r="M242" s="16"/>
      <c r="N242" s="656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5"/>
      <c r="H243" s="656"/>
      <c r="I243" s="17"/>
      <c r="J243" s="349"/>
      <c r="K243" s="563"/>
      <c r="M243" s="16"/>
      <c r="N243" s="656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5"/>
      <c r="H244" s="337"/>
      <c r="I244" s="17"/>
      <c r="J244" s="349"/>
      <c r="K244" s="563"/>
      <c r="M244" s="16"/>
      <c r="N244" s="656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M245" s="16"/>
      <c r="N245" s="656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M246" s="16"/>
      <c r="N246" s="656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5"/>
      <c r="H247" s="337"/>
      <c r="I247" s="348"/>
      <c r="J247" s="349"/>
      <c r="K247" s="563"/>
      <c r="M247" s="16"/>
      <c r="N247" s="656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5"/>
      <c r="H248" s="337"/>
      <c r="I248" s="348"/>
      <c r="J248" s="349"/>
      <c r="K248" s="563"/>
      <c r="M248" s="16"/>
      <c r="N248" s="656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5"/>
      <c r="H249" s="656"/>
      <c r="I249" s="348"/>
      <c r="J249" s="349"/>
      <c r="K249" s="563"/>
      <c r="M249" s="16"/>
      <c r="N249" s="656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M250" s="16"/>
      <c r="N250" s="656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M251" s="16"/>
      <c r="N251" s="656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M252" s="16"/>
      <c r="N252" s="656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58"/>
      <c r="H253" s="337"/>
      <c r="I253" s="659"/>
      <c r="J253" s="660"/>
      <c r="K253" s="563"/>
      <c r="M253" s="16"/>
      <c r="N253" s="656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58"/>
      <c r="H254" s="337"/>
      <c r="I254" s="659"/>
      <c r="J254" s="660"/>
      <c r="K254" s="563"/>
      <c r="M254" s="16"/>
      <c r="N254" s="656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58"/>
      <c r="H255" s="337"/>
      <c r="I255" s="659"/>
      <c r="J255" s="660"/>
      <c r="K255" s="563"/>
      <c r="M255" s="16"/>
      <c r="N255" s="656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M256" s="16"/>
      <c r="N256" s="656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58"/>
      <c r="H257" s="337"/>
      <c r="I257" s="348"/>
      <c r="J257" s="349"/>
      <c r="K257" s="563"/>
      <c r="M257" s="16"/>
      <c r="N257" s="656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58"/>
      <c r="H258" s="337"/>
      <c r="I258" s="348"/>
      <c r="J258" s="349"/>
      <c r="K258" s="563"/>
      <c r="M258" s="16"/>
      <c r="N258" s="656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58"/>
      <c r="H259" s="337"/>
      <c r="I259" s="348"/>
      <c r="J259" s="349"/>
      <c r="K259" s="563"/>
      <c r="M259" s="16"/>
      <c r="N259" s="656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M260" s="16"/>
      <c r="N260" s="656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58"/>
      <c r="H261" s="337"/>
      <c r="I261" s="348"/>
      <c r="J261" s="348"/>
      <c r="K261" s="563"/>
      <c r="M261" s="16"/>
      <c r="N261" s="656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M262" s="16"/>
      <c r="N262" s="656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M263" s="16"/>
      <c r="N263" s="656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M264" s="16"/>
      <c r="N264" s="656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>
        <f t="shared" ref="K265:K268" si="9">K264+J265-I265</f>
        <v>0</v>
      </c>
      <c r="M265" s="16"/>
      <c r="N265" s="656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 t="shared" si="9"/>
        <v>0</v>
      </c>
      <c r="M266" s="16"/>
      <c r="N266" s="656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658"/>
      <c r="H267" s="656"/>
      <c r="I267" s="348"/>
      <c r="J267" s="348"/>
      <c r="K267" s="563">
        <f t="shared" si="9"/>
        <v>0</v>
      </c>
      <c r="M267" s="16"/>
      <c r="N267" s="656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 t="shared" si="9"/>
        <v>0</v>
      </c>
      <c r="M268" s="16"/>
      <c r="N268" s="656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6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6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6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6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6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6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6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6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6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6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6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6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6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6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6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6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6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6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6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6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6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6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6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6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6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6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6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6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6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6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6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6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6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6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6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6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6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6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6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6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6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6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6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6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6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6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6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6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6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6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6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6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6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6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6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6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6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6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6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6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6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6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6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6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6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6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6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6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6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6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6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6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6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6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6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6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6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6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6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6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6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6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6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6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6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6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6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6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6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6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6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6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6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6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6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6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6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6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6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6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6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6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6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6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6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6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6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6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6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6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6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6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6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6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6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6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6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6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6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6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6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6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6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6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6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6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6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6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6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6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6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6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6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6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6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6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6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6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6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6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6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6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6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6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5" t="s">
        <v>7442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7" t="s">
        <v>7413</v>
      </c>
      <c r="C5" s="757"/>
      <c r="D5" s="757"/>
      <c r="E5" s="75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0" t="s">
        <v>94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28"/>
      <c r="N1" s="29"/>
    </row>
    <row r="2" spans="1:14" ht="30.75" customHeight="1" x14ac:dyDescent="0.25">
      <c r="A2" s="762" t="s">
        <v>95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8" t="s">
        <v>7116</v>
      </c>
      <c r="B62" s="759"/>
      <c r="C62" s="75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4" t="s">
        <v>94</v>
      </c>
      <c r="B1" s="765"/>
      <c r="C1" s="765"/>
      <c r="D1" s="765"/>
      <c r="E1" s="765"/>
      <c r="F1" s="765"/>
      <c r="G1" s="765"/>
    </row>
    <row r="2" spans="1:9" ht="30.75" customHeight="1" x14ac:dyDescent="0.25">
      <c r="A2" s="764" t="s">
        <v>95</v>
      </c>
      <c r="B2" s="765"/>
      <c r="C2" s="765"/>
      <c r="D2" s="765"/>
      <c r="E2" s="765"/>
      <c r="F2" s="765"/>
      <c r="G2" s="765"/>
    </row>
    <row r="3" spans="1:9" ht="18.75" customHeight="1" x14ac:dyDescent="0.25">
      <c r="A3" s="769" t="s">
        <v>103</v>
      </c>
      <c r="B3" s="769" t="s">
        <v>7126</v>
      </c>
      <c r="C3" s="771" t="s">
        <v>7140</v>
      </c>
      <c r="D3" s="767" t="s">
        <v>7124</v>
      </c>
      <c r="E3" s="767" t="s">
        <v>7141</v>
      </c>
      <c r="F3" s="767" t="s">
        <v>7277</v>
      </c>
      <c r="G3" s="767" t="s">
        <v>7142</v>
      </c>
    </row>
    <row r="4" spans="1:9" ht="59.25" customHeight="1" x14ac:dyDescent="0.25">
      <c r="A4" s="770"/>
      <c r="B4" s="770"/>
      <c r="C4" s="772"/>
      <c r="D4" s="768"/>
      <c r="E4" s="768"/>
      <c r="F4" s="768"/>
      <c r="G4" s="76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3" t="s">
        <v>7276</v>
      </c>
      <c r="B26" s="774"/>
      <c r="C26" s="774"/>
      <c r="D26" s="774"/>
      <c r="E26" s="774"/>
      <c r="F26" s="775"/>
      <c r="G26" s="492">
        <f>SUM(G7:G25)</f>
        <v>45222819.086999997</v>
      </c>
    </row>
    <row r="27" spans="1:9" s="15" customFormat="1" ht="23.25" x14ac:dyDescent="0.35">
      <c r="A27" s="766"/>
      <c r="B27" s="766"/>
      <c r="C27" s="766"/>
      <c r="D27" s="766"/>
      <c r="E27" s="766"/>
      <c r="F27" s="766"/>
      <c r="G27" s="76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6" t="s">
        <v>7486</v>
      </c>
      <c r="B1" s="776"/>
      <c r="D1" s="779" t="s">
        <v>7473</v>
      </c>
      <c r="E1" s="779"/>
      <c r="G1" s="779" t="s">
        <v>7439</v>
      </c>
      <c r="H1" s="779"/>
      <c r="J1" s="779" t="s">
        <v>7434</v>
      </c>
      <c r="K1" s="779"/>
      <c r="M1" s="779" t="s">
        <v>7335</v>
      </c>
      <c r="N1" s="779"/>
      <c r="P1" s="779" t="s">
        <v>7336</v>
      </c>
      <c r="Q1" s="779"/>
      <c r="S1" s="779" t="s">
        <v>7332</v>
      </c>
      <c r="T1" s="779"/>
      <c r="V1" s="779" t="s">
        <v>7313</v>
      </c>
      <c r="W1" s="779"/>
      <c r="Y1" s="779" t="s">
        <v>7468</v>
      </c>
      <c r="Z1" s="779"/>
      <c r="AB1" s="779" t="s">
        <v>7314</v>
      </c>
      <c r="AC1" s="779"/>
      <c r="AE1" s="779" t="s">
        <v>7147</v>
      </c>
      <c r="AF1" s="779"/>
      <c r="AH1" s="779" t="s">
        <v>7121</v>
      </c>
      <c r="AI1" s="779"/>
      <c r="AK1" s="776" t="s">
        <v>7218</v>
      </c>
      <c r="AL1" s="776"/>
      <c r="AN1" s="781" t="s">
        <v>7220</v>
      </c>
      <c r="AO1" s="781"/>
      <c r="AP1" s="781"/>
      <c r="AR1" s="779" t="s">
        <v>7235</v>
      </c>
      <c r="AS1" s="779"/>
      <c r="AU1" s="779" t="s">
        <v>7230</v>
      </c>
      <c r="AV1" s="779"/>
      <c r="AX1" s="779" t="s">
        <v>7238</v>
      </c>
      <c r="AY1" s="779"/>
      <c r="BA1" s="779" t="s">
        <v>7252</v>
      </c>
      <c r="BB1" s="779"/>
      <c r="BD1" s="781" t="s">
        <v>87</v>
      </c>
      <c r="BE1" s="781"/>
      <c r="BF1" s="781"/>
      <c r="BH1" s="779" t="s">
        <v>7273</v>
      </c>
      <c r="BI1" s="77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7" t="s">
        <v>7161</v>
      </c>
      <c r="AV12" s="778"/>
      <c r="AW12" s="332"/>
      <c r="AX12" s="777" t="s">
        <v>7161</v>
      </c>
      <c r="AY12" s="778"/>
      <c r="AZ12" s="332"/>
      <c r="BA12" s="777" t="s">
        <v>7161</v>
      </c>
      <c r="BB12" s="77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7" t="s">
        <v>7161</v>
      </c>
      <c r="BI12" s="77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7" t="s">
        <v>7161</v>
      </c>
      <c r="AS13" s="77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7" t="s">
        <v>7161</v>
      </c>
      <c r="B15" s="778"/>
      <c r="C15" s="332"/>
      <c r="D15" s="777" t="s">
        <v>7161</v>
      </c>
      <c r="E15" s="778"/>
      <c r="F15" s="332"/>
      <c r="G15" s="777" t="s">
        <v>7161</v>
      </c>
      <c r="H15" s="778"/>
      <c r="I15" s="332"/>
      <c r="J15" s="777" t="s">
        <v>7161</v>
      </c>
      <c r="K15" s="778"/>
      <c r="L15" s="332"/>
      <c r="M15" s="777" t="s">
        <v>7161</v>
      </c>
      <c r="N15" s="778"/>
      <c r="O15" s="332"/>
      <c r="P15" s="777" t="s">
        <v>7161</v>
      </c>
      <c r="Q15" s="778"/>
      <c r="R15" s="332"/>
      <c r="S15" s="777" t="s">
        <v>7161</v>
      </c>
      <c r="T15" s="778"/>
      <c r="U15" s="332"/>
      <c r="V15" s="777" t="s">
        <v>7161</v>
      </c>
      <c r="W15" s="778"/>
      <c r="X15" s="332"/>
      <c r="Y15" s="777" t="s">
        <v>7161</v>
      </c>
      <c r="Z15" s="778"/>
      <c r="AA15" s="332"/>
      <c r="AB15" s="777" t="s">
        <v>7161</v>
      </c>
      <c r="AC15" s="778"/>
      <c r="AD15" s="332"/>
      <c r="AE15" s="777" t="s">
        <v>7161</v>
      </c>
      <c r="AF15" s="778"/>
      <c r="AG15" s="332"/>
      <c r="AH15" s="777" t="s">
        <v>7161</v>
      </c>
      <c r="AI15" s="778"/>
      <c r="AJ15" s="332"/>
      <c r="AK15" s="777" t="s">
        <v>7161</v>
      </c>
      <c r="AL15" s="77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0"/>
      <c r="BE18" s="780"/>
      <c r="BF18" s="780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0"/>
      <c r="AO20" s="780"/>
      <c r="AP20" s="780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9"/>
  <sheetViews>
    <sheetView zoomScaleNormal="100" zoomScaleSheetLayoutView="110" workbookViewId="0">
      <pane ySplit="1" topLeftCell="A305" activePane="bottomLeft" state="frozen"/>
      <selection pane="bottomLeft" activeCell="I319" sqref="I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2" t="s">
        <v>122</v>
      </c>
      <c r="C4" s="783"/>
      <c r="D4" s="783"/>
      <c r="E4" s="783"/>
      <c r="F4" s="78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2" t="s">
        <v>122</v>
      </c>
      <c r="C7" s="783"/>
      <c r="D7" s="783"/>
      <c r="E7" s="783"/>
      <c r="F7" s="78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2" t="s">
        <v>122</v>
      </c>
      <c r="C9" s="783"/>
      <c r="D9" s="783"/>
      <c r="E9" s="783"/>
      <c r="F9" s="78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2" t="s">
        <v>122</v>
      </c>
      <c r="C10" s="783"/>
      <c r="D10" s="783"/>
      <c r="E10" s="783"/>
      <c r="F10" s="78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2" t="s">
        <v>122</v>
      </c>
      <c r="C11" s="783"/>
      <c r="D11" s="783"/>
      <c r="E11" s="783"/>
      <c r="F11" s="78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2" t="s">
        <v>122</v>
      </c>
      <c r="C18" s="783"/>
      <c r="D18" s="783"/>
      <c r="E18" s="783"/>
      <c r="F18" s="78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2" t="s">
        <v>122</v>
      </c>
      <c r="C19" s="783"/>
      <c r="D19" s="783"/>
      <c r="E19" s="783"/>
      <c r="F19" s="78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2" t="s">
        <v>122</v>
      </c>
      <c r="C20" s="783"/>
      <c r="D20" s="783"/>
      <c r="E20" s="783"/>
      <c r="F20" s="78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2" t="s">
        <v>122</v>
      </c>
      <c r="C26" s="783"/>
      <c r="D26" s="783"/>
      <c r="E26" s="783"/>
      <c r="F26" s="78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2" t="s">
        <v>122</v>
      </c>
      <c r="C31" s="783"/>
      <c r="D31" s="783"/>
      <c r="E31" s="783"/>
      <c r="F31" s="78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2" t="s">
        <v>122</v>
      </c>
      <c r="C36" s="783"/>
      <c r="D36" s="783"/>
      <c r="E36" s="783"/>
      <c r="F36" s="78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2" t="s">
        <v>122</v>
      </c>
      <c r="C37" s="783"/>
      <c r="D37" s="783"/>
      <c r="E37" s="783"/>
      <c r="F37" s="78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2" t="s">
        <v>122</v>
      </c>
      <c r="C43" s="783"/>
      <c r="D43" s="783"/>
      <c r="E43" s="783"/>
      <c r="F43" s="78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2" t="s">
        <v>122</v>
      </c>
      <c r="C44" s="783"/>
      <c r="D44" s="783"/>
      <c r="E44" s="783"/>
      <c r="F44" s="78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2" t="s">
        <v>122</v>
      </c>
      <c r="C46" s="783"/>
      <c r="D46" s="783"/>
      <c r="E46" s="783"/>
      <c r="F46" s="78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2" t="s">
        <v>122</v>
      </c>
      <c r="C49" s="783"/>
      <c r="D49" s="783"/>
      <c r="E49" s="783"/>
      <c r="F49" s="78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2" t="s">
        <v>122</v>
      </c>
      <c r="C50" s="783"/>
      <c r="D50" s="783"/>
      <c r="E50" s="783"/>
      <c r="F50" s="78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2" t="s">
        <v>122</v>
      </c>
      <c r="C69" s="783"/>
      <c r="D69" s="783"/>
      <c r="E69" s="783"/>
      <c r="F69" s="78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2" t="s">
        <v>122</v>
      </c>
      <c r="C82" s="783"/>
      <c r="D82" s="783"/>
      <c r="E82" s="783"/>
      <c r="F82" s="78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C329" s="645"/>
      <c r="D329" s="644"/>
      <c r="E329" s="645">
        <v>4000000</v>
      </c>
      <c r="F329" s="645">
        <f>E329*20%</f>
        <v>800000</v>
      </c>
      <c r="G329" s="692"/>
      <c r="H329" s="667"/>
      <c r="I329" s="669"/>
      <c r="J329" s="692"/>
    </row>
    <row r="330" spans="1:12" s="7" customFormat="1" ht="15.75" x14ac:dyDescent="0.25">
      <c r="A330" s="701"/>
      <c r="C330" s="645"/>
      <c r="D330" s="644"/>
      <c r="E330" s="645">
        <f>C328*70%</f>
        <v>7090656.2999999998</v>
      </c>
      <c r="F330" s="645"/>
      <c r="G330" s="692"/>
      <c r="H330" s="667"/>
      <c r="I330" s="669"/>
      <c r="J330" s="692"/>
    </row>
    <row r="331" spans="1:12" s="7" customFormat="1" ht="15.75" x14ac:dyDescent="0.25">
      <c r="A331" s="701"/>
      <c r="C331" s="645"/>
      <c r="D331" s="644"/>
      <c r="E331" s="645">
        <f>E330*10%</f>
        <v>709065.63</v>
      </c>
      <c r="F331" s="645">
        <f>E330-E331</f>
        <v>6381590.6699999999</v>
      </c>
      <c r="G331" s="692"/>
      <c r="H331" s="709">
        <f>F331*18%</f>
        <v>1148686.3206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/>
      <c r="G332" s="692"/>
      <c r="H332" s="709"/>
      <c r="I332" s="669"/>
      <c r="J332" s="692"/>
    </row>
    <row r="333" spans="1:12" s="7" customFormat="1" ht="15.75" x14ac:dyDescent="0.25">
      <c r="A333" s="701"/>
      <c r="C333" s="645"/>
      <c r="D333" s="644"/>
      <c r="E333" s="645"/>
      <c r="F333" s="645">
        <f>F331*13%</f>
        <v>829606.78710000007</v>
      </c>
      <c r="G333" s="692"/>
      <c r="H333" s="709">
        <f>H331*5%</f>
        <v>57434.316030000002</v>
      </c>
      <c r="I333" s="669"/>
      <c r="J333" s="692"/>
    </row>
    <row r="334" spans="1:12" s="7" customFormat="1" ht="15.75" x14ac:dyDescent="0.25">
      <c r="A334" s="701"/>
      <c r="C334" s="645"/>
      <c r="D334" s="644"/>
      <c r="E334" s="645"/>
      <c r="F334" s="645">
        <f>E328-F333</f>
        <v>487229.38290000008</v>
      </c>
      <c r="G334" s="692"/>
      <c r="H334" s="709"/>
      <c r="I334" s="669"/>
      <c r="J334" s="692"/>
    </row>
    <row r="335" spans="1:12" s="7" customFormat="1" ht="15.75" x14ac:dyDescent="0.25">
      <c r="A335" s="701"/>
      <c r="C335" s="645">
        <f>C328</f>
        <v>10129509</v>
      </c>
      <c r="D335" s="644"/>
      <c r="E335" s="712" t="s">
        <v>7870</v>
      </c>
      <c r="F335" s="712"/>
      <c r="G335" s="692"/>
      <c r="H335" s="709"/>
      <c r="I335" s="669"/>
      <c r="J335" s="692"/>
    </row>
    <row r="336" spans="1:12" s="7" customFormat="1" ht="15.75" x14ac:dyDescent="0.25">
      <c r="A336" s="701"/>
      <c r="B336" s="710">
        <v>0.7</v>
      </c>
      <c r="C336" s="645">
        <f>C335*70%</f>
        <v>7090656.2999999998</v>
      </c>
      <c r="D336" s="644"/>
      <c r="E336" s="645"/>
      <c r="F336" s="645"/>
      <c r="G336" s="692"/>
      <c r="H336" s="709"/>
      <c r="I336" s="669"/>
      <c r="J336" s="692"/>
    </row>
    <row r="337" spans="1:12" s="7" customFormat="1" ht="15.75" x14ac:dyDescent="0.25">
      <c r="A337" s="701"/>
      <c r="B337" s="711" t="s">
        <v>7867</v>
      </c>
      <c r="C337" s="645">
        <f>C336*10%</f>
        <v>709065.63</v>
      </c>
      <c r="D337" s="644"/>
      <c r="E337" s="713"/>
      <c r="F337" s="713">
        <f>C338</f>
        <v>6381590.6699999999</v>
      </c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7873</v>
      </c>
      <c r="C338" s="645">
        <f>C336-C337</f>
        <v>6381590.6699999999</v>
      </c>
      <c r="D338" s="644"/>
      <c r="E338" s="714">
        <v>0.13</v>
      </c>
      <c r="F338" s="713">
        <f>F337*13%</f>
        <v>829606.78710000007</v>
      </c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0.18</v>
      </c>
      <c r="C339" s="645">
        <f>C338*18%</f>
        <v>1148686.3206</v>
      </c>
      <c r="D339" s="644"/>
      <c r="E339" s="713"/>
      <c r="F339" s="713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7869</v>
      </c>
      <c r="C340" s="645">
        <f>C338+C339</f>
        <v>7530276.9906000001</v>
      </c>
      <c r="D340" s="644"/>
      <c r="E340" s="714"/>
      <c r="F340" s="713">
        <v>1316836.1700000002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7874</v>
      </c>
      <c r="C341" s="645">
        <f>C340*4%</f>
        <v>301211.07962400001</v>
      </c>
      <c r="D341" s="644"/>
      <c r="E341" s="713" t="s">
        <v>7871</v>
      </c>
      <c r="F341" s="713">
        <f>F338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1" t="s">
        <v>7868</v>
      </c>
      <c r="C342" s="645">
        <f>C341+C340</f>
        <v>7831488.0702240001</v>
      </c>
      <c r="D342" s="644"/>
      <c r="E342" s="713" t="s">
        <v>7872</v>
      </c>
      <c r="F342" s="713">
        <f>F340-F341</f>
        <v>487229.38290000008</v>
      </c>
      <c r="G342" s="692"/>
      <c r="H342" s="709"/>
      <c r="I342" s="669"/>
      <c r="J342" s="692"/>
    </row>
    <row r="343" spans="1:12" s="7" customFormat="1" ht="15.75" x14ac:dyDescent="0.25">
      <c r="A343" s="701"/>
      <c r="C343" s="645"/>
      <c r="D343" s="644"/>
      <c r="E343" s="645"/>
      <c r="F343" s="645"/>
      <c r="G343" s="692"/>
      <c r="H343" s="709"/>
      <c r="I343" s="669"/>
      <c r="J343" s="692"/>
    </row>
    <row r="344" spans="1:12" s="7" customFormat="1" ht="21" x14ac:dyDescent="0.25">
      <c r="A344" s="785" t="s">
        <v>7816</v>
      </c>
      <c r="B344" s="786"/>
      <c r="C344" s="786"/>
      <c r="D344" s="786"/>
      <c r="E344" s="786"/>
      <c r="F344" s="786"/>
      <c r="G344" s="786"/>
      <c r="H344" s="786"/>
      <c r="I344" s="786"/>
      <c r="J344" s="786"/>
      <c r="K344" s="786"/>
    </row>
    <row r="345" spans="1:12" s="7" customFormat="1" ht="15.75" x14ac:dyDescent="0.25">
      <c r="A345" s="6"/>
      <c r="B345" s="5"/>
      <c r="C345" s="11"/>
      <c r="D345" s="34"/>
      <c r="E345" s="11"/>
      <c r="F345" s="11"/>
      <c r="G345" s="554"/>
      <c r="H345" s="494"/>
      <c r="I345" s="669"/>
      <c r="J345" s="554"/>
    </row>
    <row r="346" spans="1:12" s="7" customFormat="1" ht="15.75" x14ac:dyDescent="0.25">
      <c r="A346" s="6"/>
      <c r="B346" s="5"/>
      <c r="C346" s="11"/>
      <c r="D346" s="34"/>
      <c r="E346" s="11"/>
      <c r="F346" s="11"/>
      <c r="G346" s="554"/>
      <c r="H346" s="494"/>
      <c r="I346" s="669"/>
      <c r="J346" s="554"/>
    </row>
    <row r="347" spans="1:12" s="7" customFormat="1" ht="15.75" x14ac:dyDescent="0.25">
      <c r="A347" s="700"/>
      <c r="B347" s="5"/>
      <c r="C347" s="11"/>
      <c r="D347" s="34"/>
      <c r="E347" s="11"/>
      <c r="F347" s="11"/>
      <c r="G347" s="554"/>
      <c r="H347" s="494"/>
      <c r="I347" s="433"/>
      <c r="J347" s="554"/>
    </row>
    <row r="348" spans="1:12" s="7" customFormat="1" ht="15.75" x14ac:dyDescent="0.25">
      <c r="A348" s="544">
        <v>1016</v>
      </c>
      <c r="B348" s="5" t="s">
        <v>121</v>
      </c>
      <c r="C348" s="11">
        <v>85000</v>
      </c>
      <c r="D348" s="34">
        <v>0.13</v>
      </c>
      <c r="E348" s="11">
        <f>D348*C348</f>
        <v>11050</v>
      </c>
      <c r="F348" s="11">
        <f>E348+C348</f>
        <v>96050</v>
      </c>
      <c r="G348" s="554"/>
      <c r="H348" s="494" t="s">
        <v>7312</v>
      </c>
      <c r="I348" s="433"/>
      <c r="J348" s="554"/>
      <c r="K348" s="38"/>
      <c r="L348" s="545" t="s">
        <v>7814</v>
      </c>
    </row>
    <row r="350" spans="1:12" s="7" customFormat="1" ht="15.75" x14ac:dyDescent="0.25">
      <c r="A350" s="6">
        <v>1019</v>
      </c>
      <c r="B350" s="5" t="s">
        <v>7675</v>
      </c>
      <c r="C350" s="11">
        <v>93096</v>
      </c>
      <c r="D350" s="34">
        <v>0.13</v>
      </c>
      <c r="E350" s="11">
        <f>D350*C350</f>
        <v>12102.48</v>
      </c>
      <c r="F350" s="11">
        <f t="shared" ref="F350" si="47">E350+C350</f>
        <v>105198.48</v>
      </c>
      <c r="G350" s="33"/>
      <c r="H350" s="494" t="s">
        <v>7312</v>
      </c>
      <c r="I350" s="614"/>
      <c r="J350" s="554"/>
      <c r="L350" s="7" t="s">
        <v>7758</v>
      </c>
    </row>
    <row r="352" spans="1:12" s="7" customFormat="1" ht="15.75" x14ac:dyDescent="0.25">
      <c r="A352" s="40"/>
      <c r="C352" s="643"/>
      <c r="D352" s="644"/>
      <c r="E352" s="645"/>
      <c r="F352" s="645"/>
      <c r="H352" s="40"/>
      <c r="I352" s="433"/>
      <c r="J352" s="40"/>
    </row>
    <row r="353" spans="1:12" s="7" customFormat="1" ht="15.75" x14ac:dyDescent="0.25">
      <c r="A353" s="40"/>
      <c r="H353" s="40"/>
      <c r="I353" s="433"/>
      <c r="J353" s="40"/>
    </row>
    <row r="354" spans="1:12" s="7" customFormat="1" ht="15.75" x14ac:dyDescent="0.25">
      <c r="A354" s="40"/>
      <c r="H354" s="40"/>
      <c r="I354" s="433"/>
      <c r="J354" s="40"/>
    </row>
    <row r="355" spans="1:12" s="7" customFormat="1" ht="15.75" x14ac:dyDescent="0.25">
      <c r="A355" s="6"/>
      <c r="B355" s="5"/>
      <c r="C355" s="11">
        <v>158000</v>
      </c>
      <c r="D355" s="34">
        <v>0.13</v>
      </c>
      <c r="E355" s="11">
        <f>D355*C355</f>
        <v>20540</v>
      </c>
      <c r="F355" s="11">
        <f>E355+C355</f>
        <v>178540</v>
      </c>
      <c r="G355" s="33"/>
      <c r="H355" s="494" t="s">
        <v>7312</v>
      </c>
      <c r="I355" s="432"/>
      <c r="J355" s="554"/>
      <c r="K355" s="5"/>
      <c r="L355" s="5" t="s">
        <v>7581</v>
      </c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40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4:K344"/>
    <mergeCell ref="B82:F82"/>
  </mergeCells>
  <conditionalFormatting sqref="H1:H343 H345:H348 H350 H352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3" workbookViewId="0">
      <selection activeCell="T4" sqref="T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8" t="s">
        <v>7042</v>
      </c>
      <c r="B1" s="789"/>
      <c r="C1" s="789"/>
      <c r="D1" s="789"/>
      <c r="E1" s="790"/>
      <c r="G1" s="795" t="s">
        <v>7043</v>
      </c>
      <c r="H1" s="795"/>
      <c r="I1" s="795"/>
      <c r="J1" s="795"/>
      <c r="K1" s="333"/>
      <c r="L1" s="787" t="s">
        <v>7501</v>
      </c>
      <c r="M1" s="787"/>
      <c r="N1" s="787"/>
      <c r="O1" s="787"/>
      <c r="P1" s="787"/>
      <c r="R1" s="787" t="s">
        <v>7045</v>
      </c>
      <c r="S1" s="787"/>
      <c r="T1" s="787"/>
      <c r="U1" s="787"/>
    </row>
    <row r="2" spans="1:28" ht="28.15" customHeight="1" x14ac:dyDescent="0.25">
      <c r="A2" s="791"/>
      <c r="B2" s="792"/>
      <c r="C2" s="792"/>
      <c r="D2" s="792"/>
      <c r="E2" s="793"/>
      <c r="G2" s="795"/>
      <c r="H2" s="795"/>
      <c r="I2" s="795"/>
      <c r="J2" s="795"/>
      <c r="K2" s="333"/>
      <c r="L2" s="787"/>
      <c r="M2" s="787"/>
      <c r="N2" s="787"/>
      <c r="O2" s="787"/>
      <c r="P2" s="787"/>
      <c r="R2" s="787"/>
      <c r="S2" s="787"/>
      <c r="T2" s="787"/>
      <c r="U2" s="787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7" t="s">
        <v>7044</v>
      </c>
      <c r="M35" s="787"/>
      <c r="N35" s="787"/>
      <c r="O35" s="787"/>
      <c r="P35" s="787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88" t="s">
        <v>7042</v>
      </c>
      <c r="B36" s="789"/>
      <c r="C36" s="789"/>
      <c r="D36" s="789"/>
      <c r="E36" s="790"/>
      <c r="L36" s="787"/>
      <c r="M36" s="787"/>
      <c r="N36" s="787"/>
      <c r="O36" s="787"/>
      <c r="P36" s="787"/>
      <c r="W36">
        <v>26200</v>
      </c>
    </row>
    <row r="37" spans="1:31" ht="31.5" x14ac:dyDescent="0.25">
      <c r="A37" s="791"/>
      <c r="B37" s="792"/>
      <c r="C37" s="792"/>
      <c r="D37" s="792"/>
      <c r="E37" s="79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7" t="s">
        <v>7045</v>
      </c>
      <c r="S38" s="787"/>
      <c r="T38" s="787"/>
      <c r="U38" s="787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7"/>
      <c r="S39" s="787"/>
      <c r="T39" s="787"/>
      <c r="U39" s="787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7" t="s">
        <v>7081</v>
      </c>
      <c r="H44" s="787"/>
      <c r="I44" s="787"/>
      <c r="J44" s="787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7"/>
      <c r="H45" s="787"/>
      <c r="I45" s="787"/>
      <c r="J45" s="787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4" t="s">
        <v>7090</v>
      </c>
      <c r="H51" s="794"/>
      <c r="I51" s="794"/>
      <c r="J51" s="416">
        <f>J49+I48</f>
        <v>73164</v>
      </c>
      <c r="K51" s="415"/>
      <c r="L51" s="796" t="s">
        <v>7044</v>
      </c>
      <c r="M51" s="796"/>
      <c r="N51" s="796"/>
      <c r="O51" s="796"/>
      <c r="P51" s="79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7"/>
      <c r="M52" s="787"/>
      <c r="N52" s="787"/>
      <c r="O52" s="787"/>
      <c r="P52" s="787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88" t="s">
        <v>7068</v>
      </c>
      <c r="B53" s="789"/>
      <c r="C53" s="789"/>
      <c r="D53" s="789"/>
      <c r="E53" s="79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1"/>
      <c r="B54" s="792"/>
      <c r="C54" s="792"/>
      <c r="D54" s="792"/>
      <c r="E54" s="79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7" t="s">
        <v>7077</v>
      </c>
      <c r="B69" s="798"/>
      <c r="C69" s="798"/>
      <c r="D69" s="798"/>
      <c r="E69" s="799"/>
      <c r="R69" s="375"/>
      <c r="S69" s="395"/>
      <c r="U69" s="396"/>
    </row>
    <row r="70" spans="1:21" x14ac:dyDescent="0.25">
      <c r="A70" s="800"/>
      <c r="B70" s="801"/>
      <c r="C70" s="801"/>
      <c r="D70" s="801"/>
      <c r="E70" s="802"/>
      <c r="R70" s="787" t="s">
        <v>7045</v>
      </c>
      <c r="S70" s="787"/>
      <c r="T70" s="787"/>
      <c r="U70" s="787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7"/>
      <c r="S71" s="787"/>
      <c r="T71" s="787"/>
      <c r="U71" s="787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3">
        <v>30000</v>
      </c>
      <c r="U74" s="80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4"/>
      <c r="U75" s="80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5"/>
      <c r="U76" s="80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7" t="s">
        <v>7081</v>
      </c>
      <c r="M94" s="787"/>
      <c r="N94" s="787"/>
      <c r="O94" s="787"/>
      <c r="P94" s="787"/>
    </row>
    <row r="95" spans="1:21" x14ac:dyDescent="0.25">
      <c r="L95" s="787"/>
      <c r="M95" s="787"/>
      <c r="N95" s="787"/>
      <c r="O95" s="787"/>
      <c r="P95" s="787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4" t="s">
        <v>7090</v>
      </c>
      <c r="M101" s="794"/>
      <c r="N101" s="79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2024-01-24T13:18:52Z</dcterms:modified>
</cp:coreProperties>
</file>