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24226"/>
  <mc:AlternateContent xmlns:mc="http://schemas.openxmlformats.org/markup-compatibility/2006">
    <mc:Choice Requires="x15">
      <x15ac:absPath xmlns:x15ac="http://schemas.microsoft.com/office/spreadsheetml/2010/11/ac" url="D:\Pioneer\Running projects\Bank Al-Habib Offices at 22nd &amp; 23rd Floor Center Point Karachi\Running Bills\"/>
    </mc:Choice>
  </mc:AlternateContent>
  <xr:revisionPtr revIDLastSave="0" documentId="13_ncr:1_{98C27B2C-E2FA-4248-8002-AB50DE2C7FB9}" xr6:coauthVersionLast="47" xr6:coauthVersionMax="47" xr10:uidLastSave="{00000000-0000-0000-0000-000000000000}"/>
  <bookViews>
    <workbookView xWindow="-120" yWindow="-120" windowWidth="29040" windowHeight="15840" xr2:uid="{00000000-000D-0000-FFFF-FFFF00000000}"/>
  </bookViews>
  <sheets>
    <sheet name="Summary" sheetId="12" r:id="rId1"/>
    <sheet name="HVAC 22nd Floor" sheetId="9" r:id="rId2"/>
    <sheet name="HVAC 23rd Floor" sheetId="1" r:id="rId3"/>
    <sheet name="Fire 22nd" sheetId="11" r:id="rId4"/>
    <sheet name="Fire 23rd" sheetId="10" r:id="rId5"/>
    <sheet name="Sheet1" sheetId="8" r:id="rId6"/>
  </sheets>
  <definedNames>
    <definedName name="_xlnm.Print_Area" localSheetId="3">'Fire 22nd'!$A$1:$O$23</definedName>
    <definedName name="_xlnm.Print_Area" localSheetId="4">'Fire 23rd'!$A$1:$O$24</definedName>
    <definedName name="_xlnm.Print_Area" localSheetId="1">'HVAC 22nd Floor'!$A$1:$P$69</definedName>
    <definedName name="_xlnm.Print_Area" localSheetId="2">'HVAC 23rd Floor'!$A$1:$P$70</definedName>
    <definedName name="_xlnm.Print_Area" localSheetId="0">Summary!$A$1:$E$47</definedName>
    <definedName name="_xlnm.Print_Titles" localSheetId="3">'Fire 22nd'!$1:$3</definedName>
    <definedName name="_xlnm.Print_Titles" localSheetId="4">'Fire 23rd'!$1:$3</definedName>
    <definedName name="_xlnm.Print_Titles" localSheetId="1">'HVAC 22nd Floor'!$1:$4</definedName>
    <definedName name="_xlnm.Print_Titles" localSheetId="2">'HVAC 23rd Floor'!$1:$3</definedName>
  </definedNames>
  <calcPr calcId="181029"/>
</workbook>
</file>

<file path=xl/calcChain.xml><?xml version="1.0" encoding="utf-8"?>
<calcChain xmlns="http://schemas.openxmlformats.org/spreadsheetml/2006/main">
  <c r="O7" i="9" l="1"/>
  <c r="E26" i="12"/>
  <c r="L7" i="10"/>
  <c r="H7" i="10"/>
  <c r="L7" i="11"/>
  <c r="H7" i="11"/>
  <c r="N28" i="9"/>
  <c r="N8" i="10" l="1"/>
  <c r="N9" i="10"/>
  <c r="N10" i="10"/>
  <c r="N11" i="10"/>
  <c r="N12" i="10"/>
  <c r="N13" i="10"/>
  <c r="N14" i="10"/>
  <c r="N15" i="10"/>
  <c r="N16" i="10"/>
  <c r="N17" i="10"/>
  <c r="N18" i="10"/>
  <c r="N19" i="10"/>
  <c r="N20" i="10"/>
  <c r="N21" i="10"/>
  <c r="N22" i="10"/>
  <c r="N7" i="10"/>
  <c r="J8" i="10"/>
  <c r="J9" i="10"/>
  <c r="J10" i="10"/>
  <c r="J11" i="10"/>
  <c r="J12" i="10"/>
  <c r="J13" i="10"/>
  <c r="J14" i="10"/>
  <c r="J15" i="10"/>
  <c r="J16" i="10"/>
  <c r="J17" i="10"/>
  <c r="J18" i="10"/>
  <c r="J19" i="10"/>
  <c r="J20" i="10"/>
  <c r="J21" i="10"/>
  <c r="J22" i="10"/>
  <c r="J7" i="10"/>
  <c r="M8" i="10"/>
  <c r="M9" i="10"/>
  <c r="M10" i="10"/>
  <c r="M11" i="10"/>
  <c r="M12" i="10"/>
  <c r="M13" i="10"/>
  <c r="M14" i="10"/>
  <c r="M15" i="10"/>
  <c r="M16" i="10"/>
  <c r="M17" i="10"/>
  <c r="M18" i="10"/>
  <c r="M19" i="10"/>
  <c r="M20" i="10"/>
  <c r="M21" i="10"/>
  <c r="M22" i="10"/>
  <c r="M7" i="10"/>
  <c r="M4" i="10"/>
  <c r="I8" i="10"/>
  <c r="I9" i="10"/>
  <c r="I10" i="10"/>
  <c r="I11" i="10"/>
  <c r="I12" i="10"/>
  <c r="I13" i="10"/>
  <c r="I14" i="10"/>
  <c r="I15" i="10"/>
  <c r="I16" i="10"/>
  <c r="I17" i="10"/>
  <c r="I18" i="10"/>
  <c r="I19" i="10"/>
  <c r="I20" i="10"/>
  <c r="I21" i="10"/>
  <c r="I22" i="10"/>
  <c r="I7" i="10"/>
  <c r="I4" i="10"/>
  <c r="J18" i="11"/>
  <c r="N5" i="11"/>
  <c r="N6" i="11"/>
  <c r="N7" i="11"/>
  <c r="N8" i="11"/>
  <c r="N9" i="11"/>
  <c r="N10" i="11"/>
  <c r="N11" i="11"/>
  <c r="N12" i="11"/>
  <c r="N13" i="11"/>
  <c r="N14" i="11"/>
  <c r="N15" i="11"/>
  <c r="N16" i="11"/>
  <c r="N17" i="11"/>
  <c r="N18" i="11"/>
  <c r="N19" i="11"/>
  <c r="N20" i="11"/>
  <c r="N21" i="11"/>
  <c r="N4" i="11"/>
  <c r="J8" i="11"/>
  <c r="J9" i="11"/>
  <c r="J10" i="11"/>
  <c r="J11" i="11"/>
  <c r="J12" i="11"/>
  <c r="J13" i="11"/>
  <c r="J14" i="11"/>
  <c r="J15" i="11"/>
  <c r="J16" i="11"/>
  <c r="J17" i="11"/>
  <c r="J19" i="11"/>
  <c r="J20" i="11"/>
  <c r="J21" i="11"/>
  <c r="J7" i="11"/>
  <c r="J4" i="1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6" i="1"/>
  <c r="N68" i="9"/>
  <c r="J68"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7" i="9"/>
  <c r="N67" i="9"/>
  <c r="N66" i="9"/>
  <c r="N65" i="9"/>
  <c r="N62" i="9"/>
  <c r="N49" i="9"/>
  <c r="N47" i="9"/>
  <c r="N46" i="9"/>
  <c r="N45" i="9"/>
  <c r="N44" i="9"/>
  <c r="N43" i="9"/>
  <c r="N41" i="9"/>
  <c r="N40" i="9"/>
  <c r="N39" i="9"/>
  <c r="N38" i="9"/>
  <c r="N37" i="9"/>
  <c r="N36" i="9"/>
  <c r="N35" i="9"/>
  <c r="N34" i="9"/>
  <c r="N33" i="9"/>
  <c r="N32" i="9"/>
  <c r="N31" i="9"/>
  <c r="N30" i="9"/>
  <c r="N19" i="9"/>
  <c r="N15" i="9"/>
  <c r="N13" i="9"/>
  <c r="N8" i="9"/>
  <c r="N7" i="9"/>
  <c r="J7" i="9"/>
  <c r="O70" i="1" l="1"/>
  <c r="J67" i="9" l="1"/>
  <c r="J66" i="9"/>
  <c r="J65" i="9"/>
  <c r="J64" i="9"/>
  <c r="L64" i="9" s="1"/>
  <c r="N64" i="9" s="1"/>
  <c r="J62" i="9"/>
  <c r="J60" i="9"/>
  <c r="N60" i="9" s="1"/>
  <c r="J59" i="9"/>
  <c r="J58" i="9"/>
  <c r="J57" i="9"/>
  <c r="J56" i="9"/>
  <c r="J55" i="9"/>
  <c r="N55" i="9" s="1"/>
  <c r="J54" i="9"/>
  <c r="J53" i="9"/>
  <c r="J50" i="9"/>
  <c r="N50" i="9" s="1"/>
  <c r="J49" i="9"/>
  <c r="J48" i="9"/>
  <c r="L48" i="9" s="1"/>
  <c r="N48" i="9" s="1"/>
  <c r="J47" i="9"/>
  <c r="J46" i="9"/>
  <c r="J45" i="9"/>
  <c r="J44" i="9"/>
  <c r="L44" i="9" s="1"/>
  <c r="J43" i="9"/>
  <c r="J41" i="9"/>
  <c r="J40" i="9"/>
  <c r="J39" i="9"/>
  <c r="J38" i="9"/>
  <c r="J37" i="9"/>
  <c r="J36" i="9"/>
  <c r="J35" i="9"/>
  <c r="J34" i="9"/>
  <c r="J33" i="9"/>
  <c r="J32" i="9"/>
  <c r="J31" i="9"/>
  <c r="J30" i="9"/>
  <c r="J28" i="9"/>
  <c r="J27" i="9"/>
  <c r="N27" i="9" s="1"/>
  <c r="J26" i="9"/>
  <c r="J24" i="9"/>
  <c r="J23" i="9"/>
  <c r="J21" i="9"/>
  <c r="N21" i="9" s="1"/>
  <c r="J20" i="9"/>
  <c r="N20" i="9" s="1"/>
  <c r="J19" i="9"/>
  <c r="J18" i="9"/>
  <c r="J17" i="9"/>
  <c r="L17" i="9" s="1"/>
  <c r="J16" i="9"/>
  <c r="L16" i="9" s="1"/>
  <c r="J15" i="9"/>
  <c r="J13" i="9"/>
  <c r="L13" i="9" s="1"/>
  <c r="J11" i="9"/>
  <c r="L11" i="9" s="1"/>
  <c r="N11" i="9" s="1"/>
  <c r="J8" i="9"/>
  <c r="I7" i="11"/>
  <c r="M20" i="11"/>
  <c r="M17" i="11"/>
  <c r="M16" i="11"/>
  <c r="M15" i="11"/>
  <c r="M14" i="11"/>
  <c r="M13" i="11"/>
  <c r="M12" i="11"/>
  <c r="M11" i="11"/>
  <c r="M10" i="11"/>
  <c r="M9" i="11"/>
  <c r="M8" i="11"/>
  <c r="M7" i="11"/>
  <c r="L65" i="9"/>
  <c r="L63" i="9"/>
  <c r="L61" i="9"/>
  <c r="N58" i="9"/>
  <c r="N57" i="9"/>
  <c r="N54" i="9"/>
  <c r="N53" i="9"/>
  <c r="L52" i="9"/>
  <c r="L51" i="9"/>
  <c r="L47" i="9"/>
  <c r="L46" i="9"/>
  <c r="L45" i="9"/>
  <c r="L43" i="9"/>
  <c r="L42" i="9"/>
  <c r="L41" i="9"/>
  <c r="L40" i="9"/>
  <c r="L39" i="9"/>
  <c r="L38" i="9"/>
  <c r="L37" i="9"/>
  <c r="L36" i="9"/>
  <c r="L35" i="9"/>
  <c r="L34" i="9"/>
  <c r="L33" i="9"/>
  <c r="L32" i="9"/>
  <c r="L31" i="9"/>
  <c r="L30" i="9"/>
  <c r="L29" i="9"/>
  <c r="N26" i="9"/>
  <c r="L25" i="9"/>
  <c r="N24" i="9"/>
  <c r="N23" i="9"/>
  <c r="L22" i="9"/>
  <c r="L19" i="9"/>
  <c r="L18" i="9"/>
  <c r="L15" i="9"/>
  <c r="L14" i="9"/>
  <c r="L12" i="9"/>
  <c r="L10" i="9"/>
  <c r="L9" i="9"/>
  <c r="O22" i="10" l="1"/>
  <c r="P69" i="1"/>
  <c r="N4" i="10"/>
  <c r="O4" i="11"/>
  <c r="J4" i="10"/>
  <c r="P32" i="1"/>
  <c r="P25" i="1"/>
  <c r="P22" i="1"/>
  <c r="P38" i="1" l="1"/>
  <c r="P55" i="1"/>
  <c r="O4" i="10"/>
  <c r="O8" i="11"/>
  <c r="O12" i="11"/>
  <c r="O15" i="11"/>
  <c r="O17" i="11"/>
  <c r="O19" i="11"/>
  <c r="O21" i="11"/>
  <c r="O15" i="10"/>
  <c r="O17" i="10"/>
  <c r="O21" i="10"/>
  <c r="P67" i="1"/>
  <c r="P49" i="1"/>
  <c r="P47" i="1"/>
  <c r="P68" i="1"/>
  <c r="P40" i="1"/>
  <c r="O10" i="11"/>
  <c r="O20" i="10"/>
  <c r="O19" i="10"/>
  <c r="O14" i="10"/>
  <c r="O12" i="10"/>
  <c r="J23" i="10"/>
  <c r="C23" i="12" s="1"/>
  <c r="O18" i="11"/>
  <c r="O16" i="11"/>
  <c r="O14" i="11"/>
  <c r="O13" i="11"/>
  <c r="O11" i="11"/>
  <c r="O9" i="11"/>
  <c r="P65" i="1"/>
  <c r="P63" i="1"/>
  <c r="P58" i="1"/>
  <c r="P61" i="1"/>
  <c r="P52" i="1"/>
  <c r="P48" i="1"/>
  <c r="P44" i="1"/>
  <c r="P45" i="1"/>
  <c r="P39" i="1"/>
  <c r="P37" i="1"/>
  <c r="P30" i="1"/>
  <c r="P29" i="1"/>
  <c r="O16" i="10"/>
  <c r="N23" i="10"/>
  <c r="D23" i="12" s="1"/>
  <c r="O18" i="10"/>
  <c r="O7" i="10"/>
  <c r="O9" i="10"/>
  <c r="O11" i="10"/>
  <c r="O13" i="10"/>
  <c r="O8" i="10"/>
  <c r="O10" i="10"/>
  <c r="O20" i="11"/>
  <c r="J22" i="11"/>
  <c r="C22" i="12" s="1"/>
  <c r="O7" i="11"/>
  <c r="P66" i="1"/>
  <c r="P59" i="1"/>
  <c r="O69" i="9"/>
  <c r="D18" i="12" s="1"/>
  <c r="P31" i="1"/>
  <c r="P26" i="1"/>
  <c r="K70" i="1"/>
  <c r="C19" i="12" s="1"/>
  <c r="P6" i="1"/>
  <c r="N22" i="11"/>
  <c r="D22" i="12" s="1"/>
  <c r="D19" i="12"/>
  <c r="P36" i="1"/>
  <c r="P15" i="1"/>
  <c r="P20" i="1"/>
  <c r="P7" i="1"/>
  <c r="P12" i="1"/>
  <c r="P18" i="1"/>
  <c r="P27" i="1"/>
  <c r="P33" i="1"/>
  <c r="P35" i="1"/>
  <c r="P42" i="1"/>
  <c r="P50" i="1"/>
  <c r="P10" i="1"/>
  <c r="P14" i="1"/>
  <c r="P16" i="1"/>
  <c r="P19" i="1"/>
  <c r="P23" i="1"/>
  <c r="P34" i="1"/>
  <c r="P41" i="1"/>
  <c r="P43" i="1"/>
  <c r="P51" i="1"/>
  <c r="P56" i="1"/>
  <c r="P70" i="1" l="1"/>
  <c r="E19" i="12" s="1"/>
  <c r="O22" i="11"/>
  <c r="E22" i="12" s="1"/>
  <c r="P67" i="9"/>
  <c r="P65" i="9"/>
  <c r="P62" i="9"/>
  <c r="P58" i="9"/>
  <c r="P55" i="9"/>
  <c r="P54" i="9"/>
  <c r="P50" i="9"/>
  <c r="P48" i="9"/>
  <c r="P46" i="9"/>
  <c r="P44" i="9"/>
  <c r="P41" i="9"/>
  <c r="P39" i="9"/>
  <c r="P38" i="9"/>
  <c r="P36" i="9"/>
  <c r="P34" i="9"/>
  <c r="P30" i="9"/>
  <c r="P28" i="9"/>
  <c r="P27" i="9"/>
  <c r="P26" i="9"/>
  <c r="P23" i="9"/>
  <c r="P20" i="9"/>
  <c r="P19" i="9"/>
  <c r="P16" i="9"/>
  <c r="P13" i="9"/>
  <c r="P8" i="9"/>
  <c r="P7" i="9"/>
  <c r="S45" i="1"/>
  <c r="V48" i="1"/>
  <c r="K69" i="9" l="1"/>
  <c r="C18" i="12" s="1"/>
  <c r="P31" i="9"/>
  <c r="P40" i="9"/>
  <c r="P45" i="9"/>
  <c r="P60" i="9"/>
  <c r="P66" i="9"/>
  <c r="P11" i="9"/>
  <c r="P15" i="9"/>
  <c r="P17" i="9"/>
  <c r="P24" i="9"/>
  <c r="P35" i="9"/>
  <c r="P37" i="9"/>
  <c r="P47" i="9"/>
  <c r="P49" i="9"/>
  <c r="P53" i="9"/>
  <c r="P68" i="9"/>
  <c r="P21" i="9"/>
  <c r="P33" i="9"/>
  <c r="P43" i="9"/>
  <c r="P57" i="9"/>
  <c r="P64" i="9"/>
  <c r="P32" i="9"/>
  <c r="P69" i="9" l="1"/>
  <c r="E18" i="12" s="1"/>
  <c r="O23" i="10" l="1"/>
  <c r="E23" i="12" s="1"/>
  <c r="E24" i="12" s="1"/>
  <c r="D26" i="12"/>
  <c r="E20" i="12"/>
  <c r="C26" i="12"/>
  <c r="S70" i="1"/>
  <c r="T70" i="1" s="1"/>
  <c r="U70" i="1" s="1"/>
</calcChain>
</file>

<file path=xl/sharedStrings.xml><?xml version="1.0" encoding="utf-8"?>
<sst xmlns="http://schemas.openxmlformats.org/spreadsheetml/2006/main" count="521" uniqueCount="171">
  <si>
    <t>Sr.</t>
  </si>
  <si>
    <t>No.</t>
  </si>
  <si>
    <t>DESCRIPTION</t>
  </si>
  <si>
    <t>UNIT</t>
  </si>
  <si>
    <t>AMOUNT</t>
  </si>
  <si>
    <t>All works shall be completed, tested and commissioned  as per drawings, specifications and as per instruction of Consultant</t>
  </si>
  <si>
    <t>Job.</t>
  </si>
  <si>
    <t>Nos.</t>
  </si>
  <si>
    <t>Strainers</t>
  </si>
  <si>
    <t>25mm dia</t>
  </si>
  <si>
    <t>Rm</t>
  </si>
  <si>
    <t>VAV-02</t>
  </si>
  <si>
    <t>VAV-03</t>
  </si>
  <si>
    <t>VAV-04</t>
  </si>
  <si>
    <t>Sqm</t>
  </si>
  <si>
    <t>Supply &amp; Return Air Registers / Diffuser with Damper</t>
  </si>
  <si>
    <t>300mm dia  Jet Diffuser</t>
  </si>
  <si>
    <t>Lineer Slots 6,000 Series</t>
  </si>
  <si>
    <t>2 Slots of 20mm</t>
  </si>
  <si>
    <t>150mm dia</t>
  </si>
  <si>
    <t>Lot</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</si>
  <si>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(23rd </t>
    </r>
    <r>
      <rPr>
        <sz val="14"/>
        <color rgb="FF212121"/>
        <rFont val="Calibri"/>
        <family val="2"/>
        <scheme val="minor"/>
      </rPr>
      <t xml:space="preserve">Floor) </t>
    </r>
    <r>
      <rPr>
        <sz val="14"/>
        <rFont val="Calibri"/>
        <family val="2"/>
        <scheme val="minor"/>
      </rPr>
      <t>Centrepoint, Karachi</t>
    </r>
  </si>
  <si>
    <r>
      <rPr>
        <sz val="14"/>
        <color rgb="FF070707"/>
        <rFont val="Calibri"/>
        <family val="2"/>
        <scheme val="minor"/>
      </rPr>
      <t>Job.</t>
    </r>
  </si>
  <si>
    <r>
      <t>32</t>
    </r>
    <r>
      <rPr>
        <sz val="14"/>
        <color rgb="FF080808"/>
        <rFont val="Calibri"/>
        <family val="2"/>
        <scheme val="minor"/>
      </rPr>
      <t xml:space="preserve">mm </t>
    </r>
    <r>
      <rPr>
        <sz val="14"/>
        <rFont val="Calibri"/>
        <family val="2"/>
        <scheme val="minor"/>
      </rPr>
      <t>dia</t>
    </r>
  </si>
  <si>
    <r>
      <rPr>
        <sz val="14"/>
        <color rgb="FF080808"/>
        <rFont val="Calibri"/>
        <family val="2"/>
        <scheme val="minor"/>
      </rPr>
      <t>Rm</t>
    </r>
  </si>
  <si>
    <r>
      <rPr>
        <sz val="14"/>
        <color rgb="FF111111"/>
        <rFont val="Calibri"/>
        <family val="2"/>
        <scheme val="minor"/>
      </rPr>
      <t>No.</t>
    </r>
  </si>
  <si>
    <r>
      <rPr>
        <sz val="14"/>
        <rFont val="Calibri"/>
        <family val="2"/>
        <scheme val="minor"/>
      </rPr>
      <t xml:space="preserve">Supply,  installation  of  Aluminum  fabricated,  powder  coated Grills,  Diffusers  and  Registers  for  supply  air.  return  air, exhaust air </t>
    </r>
    <r>
      <rPr>
        <sz val="14"/>
        <color rgb="FF161616"/>
        <rFont val="Calibri"/>
        <family val="2"/>
        <scheme val="minor"/>
      </rPr>
      <t xml:space="preserve">&amp; </t>
    </r>
    <r>
      <rPr>
        <sz val="14"/>
        <rFont val="Calibri"/>
        <family val="2"/>
        <scheme val="minor"/>
      </rPr>
      <t xml:space="preserve">fresh air of different sizes (Grade A ), wooden frame,  supports  </t>
    </r>
    <r>
      <rPr>
        <sz val="14"/>
        <color rgb="FF0A0A0A"/>
        <rFont val="Calibri"/>
        <family val="2"/>
        <scheme val="minor"/>
      </rPr>
      <t xml:space="preserve">and  </t>
    </r>
    <r>
      <rPr>
        <sz val="14"/>
        <color rgb="FF080808"/>
        <rFont val="Calibri"/>
        <family val="2"/>
        <scheme val="minor"/>
      </rPr>
      <t xml:space="preserve">other  </t>
    </r>
    <r>
      <rPr>
        <sz val="14"/>
        <rFont val="Calibri"/>
        <family val="2"/>
        <scheme val="minor"/>
      </rPr>
      <t xml:space="preserve">accessories  etc.  complete  in  all respects ready to </t>
    </r>
    <r>
      <rPr>
        <i/>
        <sz val="14"/>
        <rFont val="Calibri"/>
        <family val="2"/>
        <scheme val="minor"/>
      </rPr>
      <t xml:space="preserve">operate  </t>
    </r>
    <r>
      <rPr>
        <sz val="14"/>
        <rFont val="Calibri"/>
        <family val="2"/>
        <scheme val="minor"/>
      </rPr>
      <t>as per specification,  drawings and as per instruction of Consultant.</t>
    </r>
  </si>
  <si>
    <r>
      <t>300</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300mm  Square Diffuser</t>
    </r>
  </si>
  <si>
    <r>
      <t xml:space="preserve">Supply </t>
    </r>
    <r>
      <rPr>
        <sz val="14"/>
        <color rgb="FF080808"/>
        <rFont val="Calibri"/>
        <family val="2"/>
        <scheme val="minor"/>
      </rPr>
      <t xml:space="preserve">&amp; </t>
    </r>
    <r>
      <rPr>
        <sz val="14"/>
        <rFont val="Calibri"/>
        <family val="2"/>
        <scheme val="minor"/>
      </rPr>
      <t>Return Air Grills</t>
    </r>
  </si>
  <si>
    <r>
      <rPr>
        <sz val="14"/>
        <color rgb="FF0C0C0C"/>
        <rFont val="Calibri"/>
        <family val="2"/>
        <scheme val="minor"/>
      </rPr>
      <t xml:space="preserve">450mm </t>
    </r>
    <r>
      <rPr>
        <sz val="14"/>
        <color rgb="FF262626"/>
        <rFont val="Calibri"/>
        <family val="2"/>
        <scheme val="minor"/>
      </rPr>
      <t xml:space="preserve">x </t>
    </r>
    <r>
      <rPr>
        <sz val="14"/>
        <rFont val="Calibri"/>
        <family val="2"/>
        <scheme val="minor"/>
      </rPr>
      <t>250mm</t>
    </r>
  </si>
  <si>
    <r>
      <rPr>
        <sz val="14"/>
        <color rgb="FF0F0F0F"/>
        <rFont val="Calibri"/>
        <family val="2"/>
        <scheme val="minor"/>
      </rPr>
      <t>Sqm</t>
    </r>
  </si>
  <si>
    <r>
      <rPr>
        <sz val="14"/>
        <color rgb="FF0F0F0F"/>
        <rFont val="Calibri"/>
        <family val="2"/>
        <scheme val="minor"/>
      </rPr>
      <t>Rm</t>
    </r>
  </si>
  <si>
    <r>
      <t xml:space="preserve">Supply  &amp; installation  of flexible duct including hangers,  jubilee clamp  complete in all respects  as per specification,  drawings </t>
    </r>
    <r>
      <rPr>
        <sz val="14"/>
        <color rgb="FF0A0A0A"/>
        <rFont val="Calibri"/>
        <family val="2"/>
        <scheme val="minor"/>
      </rPr>
      <t xml:space="preserve">&amp; </t>
    </r>
    <r>
      <rPr>
        <sz val="14"/>
        <rFont val="Calibri"/>
        <family val="2"/>
        <scheme val="minor"/>
      </rPr>
      <t>as per instruction of consultant.</t>
    </r>
  </si>
  <si>
    <r>
      <rPr>
        <sz val="14"/>
        <color rgb="FF080808"/>
        <rFont val="Calibri"/>
        <family val="2"/>
        <scheme val="minor"/>
      </rPr>
      <t>Job.</t>
    </r>
  </si>
  <si>
    <t>Thermometer 150mm Height Scale Type (w th Thermo well) 0 °C to 60 °C</t>
  </si>
  <si>
    <t>Pressure Gauge with  Ball Valve &amp; Siphon, Liquid filled
Dial t'/peran  e 0 psi to 100 psi. (l00mm dial Size)      </t>
  </si>
  <si>
    <t>2-Way Motorized Valve with Actuator (0-100% modulating)</t>
  </si>
  <si>
    <t>Digital  Decora1ive  Thermostat  Controller  (BMS  Interfacable with Ouct Mounted Sensor</t>
  </si>
  <si>
    <t>Control wiring from controller  to sensors, motorized  valve and
Power wiring up to 15’ radius</t>
  </si>
  <si>
    <t>Balancing Valve (with self sealing measuring nipples)</t>
  </si>
  <si>
    <t>Gate Valve</t>
  </si>
  <si>
    <t>SCH-40  M.S.(As  per  ASME  &amp;  API standard</t>
  </si>
  <si>
    <t>32mm dia</t>
  </si>
  <si>
    <t xml:space="preserve">Aluminum  foil  facing  fiber  glass  (24 kg/m3   density)   insulation </t>
  </si>
  <si>
    <t>FLEXIBLE DUCT 6"</t>
  </si>
  <si>
    <t>Description</t>
  </si>
  <si>
    <t>Unit</t>
  </si>
  <si>
    <t>Qty</t>
  </si>
  <si>
    <t>Nos</t>
  </si>
  <si>
    <t>RM</t>
  </si>
  <si>
    <t>23rd Floor</t>
  </si>
  <si>
    <t>22nd Floor</t>
  </si>
  <si>
    <t>MS Sch-40 seamless pipes</t>
  </si>
  <si>
    <t>Dia  32 mm          (Threaded fitting)</t>
  </si>
  <si>
    <t>Dia  25 mm          (Threaded fitting)</t>
  </si>
  <si>
    <t>Dia  40 mm          (Threaded fitting</t>
  </si>
  <si>
    <t>Dia  50 mm          (Threaded fitting)</t>
  </si>
  <si>
    <t>Dia  75 mm          (Welded joints fitting)</t>
  </si>
  <si>
    <t>Dia  65 mm          (Welded joints fitting)</t>
  </si>
  <si>
    <t>Dia  100 mm          (Welded joints fitting)</t>
  </si>
  <si>
    <t>Sprlnlder Heade
Sprinkler Upright type standard response K = 5.6 (Opening Temperature 68°C) </t>
  </si>
  <si>
    <t>Fire extinguishers with fixing acceeaorles.
Automatic fire extinguisher  (10 Kg. Dry Chemical Powder).</t>
  </si>
  <si>
    <t>Isolation Gate valve with matching flanges. Size. 100 mm</t>
  </si>
  <si>
    <t>Sprinkler Pendent type (concealed with face / cover plate) K=5.6 (Opening Temperature 57°C) </t>
  </si>
  <si>
    <t>NIL</t>
  </si>
  <si>
    <t>NOS</t>
  </si>
  <si>
    <t>HVAC Work at Bank Al-Habib (Cente Point)</t>
  </si>
  <si>
    <t>Fire Work at Bank Al-Habib (Cente Point)</t>
  </si>
  <si>
    <t>300mm x 300mm  Square Diffuser</t>
  </si>
  <si>
    <t>Supply &amp; Return Air Grills</t>
  </si>
  <si>
    <t>450mm x 250mm</t>
  </si>
  <si>
    <t>Butter Fly Dampers 6"</t>
  </si>
  <si>
    <t>375mm x 375mm  Square Diffuser</t>
  </si>
  <si>
    <t>Volume Control Damper in 16 SWG sheet metal.</t>
  </si>
  <si>
    <t>S S. wire Mesh with G.I Frame</t>
  </si>
  <si>
    <r>
      <rPr>
        <sz val="14"/>
        <rFont val="Calibri"/>
        <family val="2"/>
        <scheme val="minor"/>
      </rPr>
      <t xml:space="preserve">Supply  &amp;  installation  of  aluminum  foil  facing  fiber  glass  (24 kg/m3   density)   insulation   with   aluminum   threaded   </t>
    </r>
    <r>
      <rPr>
        <sz val="14"/>
        <color rgb="FF0A0A0A"/>
        <rFont val="Calibri"/>
        <family val="2"/>
        <scheme val="minor"/>
      </rPr>
      <t xml:space="preserve">tape, </t>
    </r>
    <r>
      <rPr>
        <sz val="14"/>
        <rFont val="Calibri"/>
        <family val="2"/>
        <scheme val="minor"/>
      </rPr>
      <t xml:space="preserve">protected with 8oz canvas cloth </t>
    </r>
    <r>
      <rPr>
        <sz val="14"/>
        <color rgb="FF0A0A0A"/>
        <rFont val="Calibri"/>
        <family val="2"/>
        <scheme val="minor"/>
      </rPr>
      <t xml:space="preserve">than </t>
    </r>
    <r>
      <rPr>
        <sz val="14"/>
        <rFont val="Calibri"/>
        <family val="2"/>
        <scheme val="minor"/>
      </rPr>
      <t xml:space="preserve">painted anti fungus paint, complete </t>
    </r>
    <r>
      <rPr>
        <sz val="14"/>
        <color rgb="FF181818"/>
        <rFont val="Calibri"/>
        <family val="2"/>
        <scheme val="minor"/>
      </rPr>
      <t xml:space="preserve">in </t>
    </r>
    <r>
      <rPr>
        <sz val="14"/>
        <rFont val="Calibri"/>
        <family val="2"/>
        <scheme val="minor"/>
      </rPr>
      <t xml:space="preserve">all respects ready to operate as per specification, drawings and as per instruction </t>
    </r>
    <r>
      <rPr>
        <sz val="14"/>
        <color rgb="FF080808"/>
        <rFont val="Calibri"/>
        <family val="2"/>
        <scheme val="minor"/>
      </rPr>
      <t xml:space="preserve">of </t>
    </r>
    <r>
      <rPr>
        <sz val="14"/>
        <rFont val="Calibri"/>
        <family val="2"/>
        <scheme val="minor"/>
      </rPr>
      <t xml:space="preserve">consultant.
</t>
    </r>
  </si>
  <si>
    <t>Supply  &amp;  istallation  of  uPVC  (Sch  40.)  drain pipe  insula1ed with 3/8" thick rubber foam insulation including clamps, bends, tees,  drain  plugs,  sockets,  protection  treatment,  PVC  tape wrapping. supports &amp; hangers  complete in all respects as per specifications, drawings &amp; as per instructions of Consultant.
25mm dia</t>
  </si>
  <si>
    <t>VAV-01</t>
  </si>
  <si>
    <r>
      <rPr>
        <sz val="14"/>
        <rFont val="Calibri"/>
        <family val="2"/>
        <scheme val="minor"/>
      </rPr>
      <t xml:space="preserve">Supply,  rigging,  lifting,  placement,   installation,   testing  and commissioning   of   Ventilation   Fans  as  per  mentioned   in schedule,  </t>
    </r>
    <r>
      <rPr>
        <i/>
        <sz val="14"/>
        <rFont val="Calibri"/>
        <family val="2"/>
        <scheme val="minor"/>
      </rPr>
      <t xml:space="preserve">including  </t>
    </r>
    <r>
      <rPr>
        <sz val="14"/>
        <rFont val="Calibri"/>
        <family val="2"/>
        <scheme val="minor"/>
      </rPr>
      <t xml:space="preserve">supply  &amp; installation  </t>
    </r>
    <r>
      <rPr>
        <sz val="14"/>
        <color rgb="FF1A1A1A"/>
        <rFont val="Calibri"/>
        <family val="2"/>
        <scheme val="minor"/>
      </rPr>
      <t xml:space="preserve">of  </t>
    </r>
    <r>
      <rPr>
        <sz val="14"/>
        <rFont val="Calibri"/>
        <family val="2"/>
        <scheme val="minor"/>
      </rPr>
      <t xml:space="preserve">vibration isolator, electrical  connection,   flexible  duct  connection  </t>
    </r>
    <r>
      <rPr>
        <sz val="14"/>
        <color rgb="FF1C1C1C"/>
        <rFont val="Calibri"/>
        <family val="2"/>
        <scheme val="minor"/>
      </rPr>
      <t xml:space="preserve">/  </t>
    </r>
    <r>
      <rPr>
        <sz val="14"/>
        <rFont val="Calibri"/>
        <family val="2"/>
        <scheme val="minor"/>
      </rPr>
      <t xml:space="preserve">connector, support  &amp; hangers compiete  in </t>
    </r>
    <r>
      <rPr>
        <sz val="14"/>
        <color rgb="FF0C0C0C"/>
        <rFont val="Calibri"/>
        <family val="2"/>
        <scheme val="minor"/>
      </rPr>
      <t xml:space="preserve">all </t>
    </r>
    <r>
      <rPr>
        <sz val="14"/>
        <rFont val="Calibri"/>
        <family val="2"/>
        <scheme val="minor"/>
      </rPr>
      <t xml:space="preserve">respects ready  </t>
    </r>
    <r>
      <rPr>
        <sz val="14"/>
        <color rgb="FF080808"/>
        <rFont val="Calibri"/>
        <family val="2"/>
        <scheme val="minor"/>
      </rPr>
      <t xml:space="preserve">to </t>
    </r>
    <r>
      <rPr>
        <sz val="14"/>
        <rFont val="Calibri"/>
        <family val="2"/>
        <scheme val="minor"/>
      </rPr>
      <t xml:space="preserve">operate as  per  drawings,   specification   and  as  </t>
    </r>
    <r>
      <rPr>
        <sz val="14"/>
        <color rgb="FF111111"/>
        <rFont val="Calibri"/>
        <family val="2"/>
        <scheme val="minor"/>
      </rPr>
      <t xml:space="preserve">per  </t>
    </r>
    <r>
      <rPr>
        <sz val="14"/>
        <rFont val="Calibri"/>
        <family val="2"/>
        <scheme val="minor"/>
      </rPr>
      <t xml:space="preserve">instruction   of consultant.
</t>
    </r>
  </si>
  <si>
    <t>TAF-01</t>
  </si>
  <si>
    <t>TAF-02</t>
  </si>
  <si>
    <t>TAF-03</t>
  </si>
  <si>
    <r>
      <rPr>
        <sz val="14"/>
        <rFont val="Calibri"/>
        <family val="2"/>
        <scheme val="minor"/>
      </rPr>
      <t xml:space="preserve">Cutting dismantling and shifting of the existing ACMV works as per  instruction  of  consuttant,  including  cleaning  the site  and shifting  the dismantled  parts / mater al to suitable place given </t>
    </r>
    <r>
      <rPr>
        <sz val="14"/>
        <color rgb="FF131313"/>
        <rFont val="Calibri"/>
        <family val="2"/>
        <scheme val="minor"/>
      </rPr>
      <t xml:space="preserve">by  </t>
    </r>
    <r>
      <rPr>
        <sz val="14"/>
        <rFont val="Calibri"/>
        <family val="2"/>
        <scheme val="minor"/>
      </rPr>
      <t xml:space="preserve">client  complete  in  ali  respects  ready  </t>
    </r>
    <r>
      <rPr>
        <sz val="14"/>
        <color rgb="FF080808"/>
        <rFont val="Calibri"/>
        <family val="2"/>
        <scheme val="minor"/>
      </rPr>
      <t xml:space="preserve">to  </t>
    </r>
    <r>
      <rPr>
        <sz val="14"/>
        <rFont val="Calibri"/>
        <family val="2"/>
        <scheme val="minor"/>
      </rPr>
      <t>operate  as  per
drawings and as per instruction of consu!tant.</t>
    </r>
  </si>
  <si>
    <t>ACMV  WorKs  i.e;   FCU,  Pipe,  Vlaves,   accessories,   duct, inulation etc complete job as reguired</t>
  </si>
  <si>
    <r>
      <rPr>
        <sz val="14"/>
        <rFont val="Calibri"/>
        <family val="2"/>
        <scheme val="minor"/>
      </rPr>
      <t xml:space="preserve">Supply  </t>
    </r>
    <r>
      <rPr>
        <sz val="14"/>
        <color rgb="FF0C0C0C"/>
        <rFont val="Calibri"/>
        <family val="2"/>
        <scheme val="minor"/>
      </rPr>
      <t xml:space="preserve">&amp;  </t>
    </r>
    <r>
      <rPr>
        <sz val="14"/>
        <rFont val="Calibri"/>
        <family val="2"/>
        <scheme val="minor"/>
      </rPr>
      <t xml:space="preserve">installation  of  valves  &amp;  accessories  for  FCU  with supports,  hangers,  flanges,  gas  kits,  nut  </t>
    </r>
    <r>
      <rPr>
        <sz val="14"/>
        <color rgb="FF0F0F0F"/>
        <rFont val="Calibri"/>
        <family val="2"/>
        <scheme val="minor"/>
      </rPr>
      <t xml:space="preserve">&amp;  </t>
    </r>
    <r>
      <rPr>
        <sz val="14"/>
        <rFont val="Calibri"/>
        <family val="2"/>
        <scheme val="minor"/>
      </rPr>
      <t xml:space="preserve">bolts  where  </t>
    </r>
    <r>
      <rPr>
        <sz val="14"/>
        <color rgb="FF0A0A0A"/>
        <rFont val="Calibri"/>
        <family val="2"/>
        <scheme val="minor"/>
      </rPr>
      <t xml:space="preserve">it </t>
    </r>
    <r>
      <rPr>
        <sz val="14"/>
        <rFont val="Calibri"/>
        <family val="2"/>
        <scheme val="minor"/>
      </rPr>
      <t xml:space="preserve">required,  etc.  complete  in all respects  as per specifications, drawings and as per instructions of consultant.
</t>
    </r>
  </si>
  <si>
    <r>
      <rPr>
        <sz val="14"/>
        <rFont val="Calibri"/>
        <family val="2"/>
        <scheme val="minor"/>
      </rPr>
      <t xml:space="preserve">Supply  &amp;  installation  of  SCH-40  M.S.(As  </t>
    </r>
    <r>
      <rPr>
        <sz val="14"/>
        <color rgb="FF050505"/>
        <rFont val="Calibri"/>
        <family val="2"/>
        <scheme val="minor"/>
      </rPr>
      <t xml:space="preserve">per  </t>
    </r>
    <r>
      <rPr>
        <sz val="14"/>
        <rFont val="Calibri"/>
        <family val="2"/>
        <scheme val="minor"/>
      </rPr>
      <t xml:space="preserve">ASME  &amp;  API standard, Heavy Quality </t>
    </r>
    <r>
      <rPr>
        <sz val="14"/>
        <color rgb="FF070707"/>
        <rFont val="Calibri"/>
        <family val="2"/>
        <scheme val="minor"/>
      </rPr>
      <t xml:space="preserve">with </t>
    </r>
    <r>
      <rPr>
        <sz val="14"/>
        <rFont val="Calibri"/>
        <family val="2"/>
        <scheme val="minor"/>
      </rPr>
      <t xml:space="preserve">standard SCH 40 </t>
    </r>
    <r>
      <rPr>
        <i/>
        <sz val="14"/>
        <rFont val="Calibri"/>
        <family val="2"/>
        <scheme val="minor"/>
      </rPr>
      <t xml:space="preserve">wall </t>
    </r>
    <r>
      <rPr>
        <sz val="14"/>
        <rFont val="Calibri"/>
        <family val="2"/>
        <scheme val="minor"/>
      </rPr>
      <t xml:space="preserve">thickness) pipes  &amp;  fitting  </t>
    </r>
    <r>
      <rPr>
        <sz val="14"/>
        <color rgb="FF0A0A0A"/>
        <rFont val="Calibri"/>
        <family val="2"/>
        <scheme val="minor"/>
      </rPr>
      <t xml:space="preserve">for  </t>
    </r>
    <r>
      <rPr>
        <sz val="14"/>
        <rFont val="Calibri"/>
        <family val="2"/>
        <scheme val="minor"/>
      </rPr>
      <t xml:space="preserve">chilled  </t>
    </r>
    <r>
      <rPr>
        <sz val="14"/>
        <color rgb="FF0F0F0F"/>
        <rFont val="Calibri"/>
        <family val="2"/>
        <scheme val="minor"/>
      </rPr>
      <t xml:space="preserve">&amp;  </t>
    </r>
    <r>
      <rPr>
        <sz val="14"/>
        <rFont val="Calibri"/>
        <family val="2"/>
        <scheme val="minor"/>
      </rPr>
      <t xml:space="preserve">cooling  water circulation  system complete with bends, tees, unions, sockets, specials, support, hangers </t>
    </r>
    <r>
      <rPr>
        <vertAlign val="superscript"/>
        <sz val="14"/>
        <rFont val="Calibri"/>
        <family val="2"/>
        <scheme val="minor"/>
      </rPr>
      <t xml:space="preserve"> </t>
    </r>
    <r>
      <rPr>
        <sz val="14"/>
        <rFont val="Calibri"/>
        <family val="2"/>
        <scheme val="minor"/>
      </rPr>
      <t xml:space="preserve">&amp;  anchors,  </t>
    </r>
    <r>
      <rPr>
        <sz val="14"/>
        <color rgb="FF0A0A0A"/>
        <rFont val="Calibri"/>
        <family val="2"/>
        <scheme val="minor"/>
      </rPr>
      <t xml:space="preserve">M.S.  </t>
    </r>
    <r>
      <rPr>
        <sz val="14"/>
        <rFont val="Calibri"/>
        <family val="2"/>
        <scheme val="minor"/>
      </rPr>
      <t xml:space="preserve">angle,  </t>
    </r>
    <r>
      <rPr>
        <sz val="14"/>
        <color rgb="FF080808"/>
        <rFont val="Calibri"/>
        <family val="2"/>
        <scheme val="minor"/>
      </rPr>
      <t xml:space="preserve">U  </t>
    </r>
    <r>
      <rPr>
        <sz val="14"/>
        <rFont val="Calibri"/>
        <family val="2"/>
        <scheme val="minor"/>
      </rPr>
      <t xml:space="preserve">channel,  roller  support, bolts,  rods,  clamps,  concrete  fasteners  </t>
    </r>
    <r>
      <rPr>
        <sz val="14"/>
        <color rgb="FF0C0C0C"/>
        <rFont val="Calibri"/>
        <family val="2"/>
        <scheme val="minor"/>
      </rPr>
      <t xml:space="preserve">etc  </t>
    </r>
    <r>
      <rPr>
        <sz val="14"/>
        <rFont val="Calibri"/>
        <family val="2"/>
        <scheme val="minor"/>
      </rPr>
      <t xml:space="preserve">as  requireo  </t>
    </r>
    <r>
      <rPr>
        <sz val="14"/>
        <color rgb="FF070707"/>
        <rFont val="Calibri"/>
        <family val="2"/>
        <scheme val="minor"/>
      </rPr>
      <t xml:space="preserve">to </t>
    </r>
    <r>
      <rPr>
        <sz val="14"/>
        <rFont val="Calibri"/>
        <family val="2"/>
        <scheme val="minor"/>
      </rPr>
      <t xml:space="preserve">complete </t>
    </r>
    <r>
      <rPr>
        <sz val="14"/>
        <color rgb="FF080808"/>
        <rFont val="Calibri"/>
        <family val="2"/>
        <scheme val="minor"/>
      </rPr>
      <t xml:space="preserve">in </t>
    </r>
    <r>
      <rPr>
        <sz val="14"/>
        <color rgb="FF0F0F0F"/>
        <rFont val="Calibri"/>
        <family val="2"/>
        <scheme val="minor"/>
      </rPr>
      <t xml:space="preserve">all </t>
    </r>
    <r>
      <rPr>
        <sz val="14"/>
        <rFont val="Calibri"/>
        <family val="2"/>
        <scheme val="minor"/>
      </rPr>
      <t xml:space="preserve">respects ready to operate </t>
    </r>
    <r>
      <rPr>
        <sz val="14"/>
        <color rgb="FF0F0F0F"/>
        <rFont val="Calibri"/>
        <family val="2"/>
        <scheme val="minor"/>
      </rPr>
      <t xml:space="preserve">as </t>
    </r>
    <r>
      <rPr>
        <sz val="14"/>
        <rFont val="Calibri"/>
        <family val="2"/>
        <scheme val="minor"/>
      </rPr>
      <t xml:space="preserve">per specification, drawings and as per instruction </t>
    </r>
    <r>
      <rPr>
        <sz val="14"/>
        <color rgb="FF0A0A0A"/>
        <rFont val="Calibri"/>
        <family val="2"/>
        <scheme val="minor"/>
      </rPr>
      <t xml:space="preserve">of </t>
    </r>
    <r>
      <rPr>
        <sz val="14"/>
        <rFont val="Calibri"/>
        <family val="2"/>
        <scheme val="minor"/>
      </rPr>
      <t xml:space="preserve">consultant.
</t>
    </r>
  </si>
  <si>
    <t>Supply  &amp;  installation  of  VAV  Boxes  as  per  mentioned  in schedule  with  digital  thermostat  controller,  pressure  sensor, control  wiring,  including  supply  &amp; installation  of  flexible  duct connection / connector, electrical connection, lindaptor support &amp; hangers  complete  in all respects  ready  to operate  as per drawings, specification, instruction and approval of Consultant.</t>
  </si>
  <si>
    <r>
      <rPr>
        <sz val="14"/>
        <rFont val="Calibri"/>
        <family val="2"/>
        <scheme val="minor"/>
      </rPr>
      <t xml:space="preserve">Supply  &amp;  </t>
    </r>
    <r>
      <rPr>
        <i/>
        <sz val="14"/>
        <rFont val="Calibri"/>
        <family val="2"/>
        <scheme val="minor"/>
      </rPr>
      <t xml:space="preserve">installation   </t>
    </r>
    <r>
      <rPr>
        <sz val="14"/>
        <rFont val="Calibri"/>
        <family val="2"/>
        <scheme val="minor"/>
      </rPr>
      <t xml:space="preserve">of  adhesive  20mm  thick  rubber  foam (XLPE) insulation </t>
    </r>
    <r>
      <rPr>
        <sz val="14"/>
        <color rgb="FF111111"/>
        <rFont val="Calibri"/>
        <family val="2"/>
        <scheme val="minor"/>
      </rPr>
      <t xml:space="preserve">with </t>
    </r>
    <r>
      <rPr>
        <sz val="14"/>
        <rFont val="Calibri"/>
        <family val="2"/>
        <scheme val="minor"/>
      </rPr>
      <t xml:space="preserve">aluminum </t>
    </r>
    <r>
      <rPr>
        <sz val="14"/>
        <color rgb="FF0E0E0E"/>
        <rFont val="Calibri"/>
        <family val="2"/>
        <scheme val="minor"/>
      </rPr>
      <t xml:space="preserve">foil </t>
    </r>
    <r>
      <rPr>
        <sz val="14"/>
        <rFont val="Calibri"/>
        <family val="2"/>
        <scheme val="minor"/>
      </rPr>
      <t xml:space="preserve">over supply  &amp; return duct and  plenums  (except  toilet  exhaust  duct),  complete  </t>
    </r>
    <r>
      <rPr>
        <sz val="14"/>
        <color rgb="FF0A0A0A"/>
        <rFont val="Calibri"/>
        <family val="2"/>
        <scheme val="minor"/>
      </rPr>
      <t xml:space="preserve">in  </t>
    </r>
    <r>
      <rPr>
        <sz val="14"/>
        <rFont val="Calibri"/>
        <family val="2"/>
        <scheme val="minor"/>
      </rPr>
      <t xml:space="preserve">al respects ready to operate as per specification, drawings and aser instruction, </t>
    </r>
    <r>
      <rPr>
        <sz val="14"/>
        <color rgb="FF0C0C0C"/>
        <rFont val="Calibri"/>
        <family val="2"/>
        <scheme val="minor"/>
      </rPr>
      <t xml:space="preserve">of </t>
    </r>
    <r>
      <rPr>
        <sz val="14"/>
        <rFont val="Calibri"/>
        <family val="2"/>
        <scheme val="minor"/>
      </rPr>
      <t>consultant</t>
    </r>
  </si>
  <si>
    <t>Supply  &amp; installation  of acoustcal duct sound  liner adhesive with 12mm  thick  in supply  air duct  complete  in  all  respects ready  to  operate  as  per  specification,  drawings  and  as per istruction of consultant.</t>
  </si>
  <si>
    <r>
      <t xml:space="preserve">S S. wire Mesh </t>
    </r>
    <r>
      <rPr>
        <sz val="14"/>
        <color rgb="FF0A0A0A"/>
        <rFont val="Calibri"/>
        <family val="2"/>
        <scheme val="minor"/>
      </rPr>
      <t xml:space="preserve">with </t>
    </r>
    <r>
      <rPr>
        <sz val="14"/>
        <color rgb="FF0F0F0F"/>
        <rFont val="Calibri"/>
        <family val="2"/>
        <scheme val="minor"/>
      </rPr>
      <t>G.</t>
    </r>
    <r>
      <rPr>
        <sz val="14"/>
        <color rgb="FF080808"/>
        <rFont val="Calibri"/>
        <family val="2"/>
        <scheme val="minor"/>
      </rPr>
      <t xml:space="preserve">I </t>
    </r>
    <r>
      <rPr>
        <sz val="14"/>
        <rFont val="Calibri"/>
        <family val="2"/>
        <scheme val="minor"/>
      </rPr>
      <t>Frame</t>
    </r>
  </si>
  <si>
    <r>
      <rPr>
        <sz val="14"/>
        <rFont val="Calibri"/>
        <family val="2"/>
        <scheme val="minor"/>
      </rPr>
      <t xml:space="preserve">Supply </t>
    </r>
    <r>
      <rPr>
        <sz val="14"/>
        <color rgb="FF0A0A0A"/>
        <rFont val="Calibri"/>
        <family val="2"/>
        <scheme val="minor"/>
      </rPr>
      <t xml:space="preserve">&amp; </t>
    </r>
    <r>
      <rPr>
        <sz val="14"/>
        <rFont val="Calibri"/>
        <family val="2"/>
        <scheme val="minor"/>
      </rPr>
      <t xml:space="preserve">installation of butterfly damper for above flexible duct with  gas  bits,  nut  bolts,  complete  </t>
    </r>
    <r>
      <rPr>
        <sz val="14"/>
        <color rgb="FF111111"/>
        <rFont val="Calibri"/>
        <family val="2"/>
        <scheme val="minor"/>
      </rPr>
      <t xml:space="preserve">in  </t>
    </r>
    <r>
      <rPr>
        <sz val="14"/>
        <rFont val="Calibri"/>
        <family val="2"/>
        <scheme val="minor"/>
      </rPr>
      <t xml:space="preserve">all  respects,  ready  to erLal te   s per specification,  drawings  &amp; as per </t>
    </r>
    <r>
      <rPr>
        <sz val="14"/>
        <color rgb="FF0A0A0A"/>
        <rFont val="Calibri"/>
        <family val="2"/>
        <scheme val="minor"/>
      </rPr>
      <t xml:space="preserve">instruction  </t>
    </r>
    <r>
      <rPr>
        <sz val="14"/>
        <rFont val="Calibri"/>
        <family val="2"/>
        <scheme val="minor"/>
      </rPr>
      <t>of the consultant</t>
    </r>
  </si>
  <si>
    <r>
      <rPr>
        <sz val="14"/>
        <rFont val="Calibri"/>
        <family val="2"/>
        <scheme val="minor"/>
      </rPr>
      <t xml:space="preserve">Supply, Installation  of Volume Control Damper </t>
    </r>
    <r>
      <rPr>
        <sz val="14"/>
        <color rgb="FF181818"/>
        <rFont val="Calibri"/>
        <family val="2"/>
        <scheme val="minor"/>
      </rPr>
      <t xml:space="preserve">in </t>
    </r>
    <r>
      <rPr>
        <sz val="14"/>
        <rFont val="Calibri"/>
        <family val="2"/>
        <scheme val="minor"/>
      </rPr>
      <t>16 SWG   G.</t>
    </r>
    <r>
      <rPr>
        <sz val="14"/>
        <color rgb="FF070707"/>
        <rFont val="Calibri"/>
        <family val="2"/>
        <scheme val="minor"/>
      </rPr>
      <t xml:space="preserve">I </t>
    </r>
    <r>
      <rPr>
        <sz val="14"/>
        <rFont val="Calibri"/>
        <family val="2"/>
        <scheme val="minor"/>
      </rPr>
      <t xml:space="preserve">sheet  metal  </t>
    </r>
    <r>
      <rPr>
        <sz val="14"/>
        <color rgb="FF080808"/>
        <rFont val="Calibri"/>
        <family val="2"/>
        <scheme val="minor"/>
      </rPr>
      <t xml:space="preserve">with  </t>
    </r>
    <r>
      <rPr>
        <sz val="14"/>
        <rFont val="Calibri"/>
        <family val="2"/>
        <scheme val="minor"/>
      </rPr>
      <t xml:space="preserve">gaskets,  </t>
    </r>
    <r>
      <rPr>
        <sz val="14"/>
        <color rgb="FF0F0F0F"/>
        <rFont val="Calibri"/>
        <family val="2"/>
        <scheme val="minor"/>
      </rPr>
      <t>n</t>
    </r>
    <r>
      <rPr>
        <sz val="14"/>
        <color rgb="FF0C0C0C"/>
        <rFont val="Calibri"/>
        <family val="2"/>
        <scheme val="minor"/>
      </rPr>
      <t xml:space="preserve">ut  </t>
    </r>
    <r>
      <rPr>
        <sz val="14"/>
        <rFont val="Calibri"/>
        <family val="2"/>
        <scheme val="minor"/>
      </rPr>
      <t xml:space="preserve">bolts,  etc,  complete  </t>
    </r>
    <r>
      <rPr>
        <sz val="14"/>
        <color rgb="FF0F0F0F"/>
        <rFont val="Calibri"/>
        <family val="2"/>
        <scheme val="minor"/>
      </rPr>
      <t xml:space="preserve">in  </t>
    </r>
    <r>
      <rPr>
        <sz val="14"/>
        <rFont val="Calibri"/>
        <family val="2"/>
        <scheme val="minor"/>
      </rPr>
      <t xml:space="preserve">all respects </t>
    </r>
    <r>
      <rPr>
        <sz val="14"/>
        <color rgb="FF080808"/>
        <rFont val="Calibri"/>
        <family val="2"/>
        <scheme val="minor"/>
      </rPr>
      <t xml:space="preserve">ready  </t>
    </r>
    <r>
      <rPr>
        <sz val="14"/>
        <rFont val="Calibri"/>
        <family val="2"/>
        <scheme val="minor"/>
      </rPr>
      <t xml:space="preserve">to operate as per specification,  drawings  and as </t>
    </r>
    <r>
      <rPr>
        <sz val="14"/>
        <color rgb="FF3D3D3D"/>
        <rFont val="Calibri"/>
        <family val="2"/>
        <scheme val="minor"/>
      </rPr>
      <t xml:space="preserve">ger </t>
    </r>
    <r>
      <rPr>
        <sz val="14"/>
        <rFont val="Calibri"/>
        <family val="2"/>
        <scheme val="minor"/>
      </rPr>
      <t>instruction of consultant</t>
    </r>
    <r>
      <rPr>
        <u/>
        <sz val="14"/>
        <rFont val="Calibri"/>
        <family val="2"/>
        <scheme val="minor"/>
      </rPr>
      <t xml:space="preserve">
</t>
    </r>
    <r>
      <rPr>
        <sz val="14"/>
        <rFont val="Calibri"/>
        <family val="2"/>
        <scheme val="minor"/>
      </rPr>
      <t/>
    </r>
  </si>
  <si>
    <t>Painting  &amp; Identification  work  on supports,  hangers  platfom of condensing units etc complete in all respects witn one coat of ICI make  Red lead  oxide primer  &amp; two coats of ICI make enamel paint complete in all respects ready to operate as per drawings, specification, instruction and approval of Consuttant.</t>
  </si>
  <si>
    <t>Unloading,  installation,  testing  and commissioning  of (Owner Supplled)  of fan coil units of different  capacities  complete in all   respects,    ready    to   operate   including   suppIy   and insatallation  of  all accessories,  supports.  hanger steel base, vibration  isolators,  including  interconnecting  power  &amp;  control wiring  (terminal  connection)  with  inlet  &amp;  outlet  chilled  water connections,  drain connection,  flexible rubber duct connect on
/ connector  etc.  complete  in all respects ready  to operate  as per schedule, specification, drawings and as per instruction  of  consultant.
DFCU-01</t>
  </si>
  <si>
    <t>Pressure Gauge with  Ball Valve &amp; Siphon, Liquid filled Dial type range
0 psi to 100 psi. (100mm dial Size)      </t>
  </si>
  <si>
    <t>VAV-05</t>
  </si>
  <si>
    <t>VAV-06</t>
  </si>
  <si>
    <t>VAV-07</t>
  </si>
  <si>
    <t>VAV-08</t>
  </si>
  <si>
    <t>VAV-09</t>
  </si>
  <si>
    <t>VAV-10</t>
  </si>
  <si>
    <t>VAV-11</t>
  </si>
  <si>
    <t>VAV-12</t>
  </si>
  <si>
    <t>VAV-13</t>
  </si>
  <si>
    <t>VAV-14</t>
  </si>
  <si>
    <t>VAV-15</t>
  </si>
  <si>
    <t>VAV-16</t>
  </si>
  <si>
    <t>VAV-17</t>
  </si>
  <si>
    <t>Supply, fabrication and installation of  machine made G.I sheet metal duct different sections supply, return, fresh &amp; exhaust air including plenums, splitter dampers, guide vanes, flexbile duct connector / connections, access doors, transformation, plenem chambers, wooden frames, anchors, supports &amp; hangers complete in all respect ready to operate as per drawings, specification, instruction and approval of consultant.</t>
  </si>
  <si>
    <t>Linear Slots 6,000 Series</t>
  </si>
  <si>
    <t>Testing &amp; commissioning of the  system   (from   independent   agency)   complete   in   all respects   inc!ud ng   air   measurement   &amp;   balancing,   temp, pressure  &amp; electrical  data  of related equipment etc. complete in all respects ready  to operate as per specification, drawings and as get instruction of Consultant.</t>
  </si>
  <si>
    <t>Making  of  Shop  drawings  on  Auto  CAD  (latest  version)  with section details, equipment foundation details and Making of as built drawings, documentatin technical / operational manual &amp; LOG book for each equipment complete in all respect as per specification, drawings and as per instruction of Consultant.</t>
  </si>
  <si>
    <t>TAF-04</t>
  </si>
  <si>
    <t>TAF-05</t>
  </si>
  <si>
    <r>
      <t>375</t>
    </r>
    <r>
      <rPr>
        <sz val="14"/>
        <color rgb="FF0A0A0A"/>
        <rFont val="Calibri"/>
        <family val="2"/>
        <scheme val="minor"/>
      </rPr>
      <t xml:space="preserve">mm </t>
    </r>
    <r>
      <rPr>
        <sz val="14"/>
        <color rgb="FF080808"/>
        <rFont val="Calibri"/>
        <family val="2"/>
        <scheme val="minor"/>
      </rPr>
      <t xml:space="preserve">x </t>
    </r>
    <r>
      <rPr>
        <sz val="14"/>
        <rFont val="Calibri"/>
        <family val="2"/>
        <scheme val="minor"/>
      </rPr>
      <t>375mm  Square Diffuser</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</si>
  <si>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(23rd </t>
    </r>
    <r>
      <rPr>
        <b/>
        <sz val="12"/>
        <color rgb="FF282828"/>
        <rFont val="Calibri"/>
        <family val="2"/>
        <scheme val="minor"/>
      </rPr>
      <t xml:space="preserve">Floor)
</t>
    </r>
    <r>
      <rPr>
        <sz val="9.5"/>
        <rFont val="Calibri"/>
        <family val="2"/>
        <scheme val="minor"/>
      </rPr>
      <t>Center Point Tower, Karachi.</t>
    </r>
  </si>
  <si>
    <t>S.No.</t>
  </si>
  <si>
    <t>Amount</t>
  </si>
  <si>
    <r>
      <rPr>
        <b/>
        <sz val="12"/>
        <color rgb="FF464646"/>
        <rFont val="Calibri"/>
        <family val="2"/>
        <scheme val="minor"/>
      </rPr>
      <t>UnN</t>
    </r>
  </si>
  <si>
    <r>
      <rPr>
        <b/>
        <sz val="12"/>
        <color rgb="FF676767"/>
        <rFont val="Calibri"/>
        <family val="2"/>
        <scheme val="minor"/>
      </rPr>
      <t>Qty</t>
    </r>
  </si>
  <si>
    <r>
      <rPr>
        <sz val="12"/>
        <color rgb="FF232323"/>
        <rFont val="Calibri"/>
        <family val="2"/>
        <scheme val="minor"/>
      </rPr>
      <t xml:space="preserve">1
</t>
    </r>
    <r>
      <rPr>
        <sz val="12"/>
        <rFont val="Calibri"/>
        <family val="2"/>
        <scheme val="minor"/>
      </rPr>
      <t>1.1
2
2.1
2.2
2.3
2.4
2.5
2.6
2.7
3
3.1
3.2</t>
    </r>
  </si>
  <si>
    <r>
      <rPr>
        <b/>
        <sz val="12"/>
        <color rgb="FF1A1A1A"/>
        <rFont val="Calibri"/>
        <family val="2"/>
        <scheme val="minor"/>
      </rPr>
      <t xml:space="preserve">FIRE </t>
    </r>
    <r>
      <rPr>
        <b/>
        <sz val="12"/>
        <color rgb="FF131313"/>
        <rFont val="Calibri"/>
        <family val="2"/>
        <scheme val="minor"/>
      </rPr>
      <t xml:space="preserve">FIGHTING </t>
    </r>
    <r>
      <rPr>
        <b/>
        <sz val="12"/>
        <color rgb="FF161616"/>
        <rFont val="Calibri"/>
        <family val="2"/>
        <scheme val="minor"/>
      </rPr>
      <t xml:space="preserve">SERVICES
</t>
    </r>
    <r>
      <rPr>
        <sz val="12"/>
        <rFont val="Calibri"/>
        <family val="2"/>
        <scheme val="minor"/>
      </rPr>
      <t xml:space="preserve">Supply,   installation,    testing    &amp;    commissioning    of    fire suppression  system  including  </t>
    </r>
    <r>
      <rPr>
        <sz val="12"/>
        <color rgb="FF0A0A0A"/>
        <rFont val="Calibri"/>
        <family val="2"/>
        <scheme val="minor"/>
      </rPr>
      <t xml:space="preserve">all  </t>
    </r>
    <r>
      <rPr>
        <sz val="12"/>
        <rFont val="Calibri"/>
        <family val="2"/>
        <scheme val="minor"/>
      </rPr>
      <t xml:space="preserve">equipment,  pipe  works and  accessories   ready  to  operate  as  per  specifications, </t>
    </r>
    <r>
      <rPr>
        <u/>
        <sz val="12"/>
        <rFont val="Calibri"/>
        <family val="2"/>
        <scheme val="minor"/>
      </rPr>
      <t>draw</t>
    </r>
    <r>
      <rPr>
        <sz val="12"/>
        <rFont val="Calibri"/>
        <family val="2"/>
        <scheme val="minor"/>
      </rPr>
      <t>ings and instru</t>
    </r>
    <r>
      <rPr>
        <u/>
        <sz val="12"/>
        <rFont val="Calibri"/>
        <family val="2"/>
        <scheme val="minor"/>
      </rPr>
      <t>ctio</t>
    </r>
    <r>
      <rPr>
        <sz val="12"/>
        <rFont val="Calibri"/>
        <family val="2"/>
        <scheme val="minor"/>
      </rPr>
      <t xml:space="preserve">ns </t>
    </r>
    <r>
      <rPr>
        <sz val="12"/>
        <color rgb="FF0C0C0C"/>
        <rFont val="Calibri"/>
        <family val="2"/>
        <scheme val="minor"/>
      </rPr>
      <t xml:space="preserve">of </t>
    </r>
    <r>
      <rPr>
        <sz val="12"/>
        <rFont val="Calibri"/>
        <family val="2"/>
        <scheme val="minor"/>
      </rPr>
      <t xml:space="preserve">consultants.
Cutting dismantling  and  shifting  of </t>
    </r>
    <r>
      <rPr>
        <sz val="12"/>
        <color rgb="FF181818"/>
        <rFont val="Calibri"/>
        <family val="2"/>
        <scheme val="minor"/>
      </rPr>
      <t xml:space="preserve">the </t>
    </r>
    <r>
      <rPr>
        <sz val="12"/>
        <rFont val="Calibri"/>
        <family val="2"/>
        <scheme val="minor"/>
      </rPr>
      <t xml:space="preserve">existing  fire fighting works  as  per  instruction  of  consultant,  including  cleaning the  site  and  shifting  </t>
    </r>
    <r>
      <rPr>
        <sz val="12"/>
        <color rgb="FF0C0C0C"/>
        <rFont val="Calibri"/>
        <family val="2"/>
        <scheme val="minor"/>
      </rPr>
      <t xml:space="preserve">the  </t>
    </r>
    <r>
      <rPr>
        <sz val="12"/>
        <rFont val="Calibri"/>
        <family val="2"/>
        <scheme val="minor"/>
      </rPr>
      <t>dismantled   parts  /  material  to suitable place given by client complete in all respects ready to   operate   as   per   drawings   and   as  per   instruction   of
consultant.</t>
    </r>
  </si>
  <si>
    <r>
      <rPr>
        <sz val="12"/>
        <rFont val="Calibri"/>
        <family val="2"/>
        <scheme val="minor"/>
      </rPr>
      <t xml:space="preserve">Fire   Fighting    Works    </t>
    </r>
    <r>
      <rPr>
        <sz val="12"/>
        <color rgb="FF0F0F0F"/>
        <rFont val="Calibri"/>
        <family val="2"/>
        <scheme val="minor"/>
      </rPr>
      <t xml:space="preserve">i.e;    </t>
    </r>
    <r>
      <rPr>
        <sz val="12"/>
        <rFont val="Calibri"/>
        <family val="2"/>
        <scheme val="minor"/>
      </rPr>
      <t>Pipe,    Valves,   accessories, sprinklers etc complete job as required, (except risers</t>
    </r>
    <r>
      <rPr>
        <sz val="12"/>
        <color rgb="FF4B4B4B"/>
        <rFont val="Calibri"/>
        <family val="2"/>
        <scheme val="minor"/>
      </rPr>
      <t>)</t>
    </r>
  </si>
  <si>
    <r>
      <rPr>
        <sz val="12"/>
        <rFont val="Calibri"/>
        <family val="2"/>
        <scheme val="minor"/>
      </rPr>
      <t xml:space="preserve">MS Sch-40 seamless pipes including all specials fittings UL listed  </t>
    </r>
    <r>
      <rPr>
        <sz val="12"/>
        <color rgb="FF0E0E0E"/>
        <rFont val="Calibri"/>
        <family val="2"/>
        <scheme val="minor"/>
      </rPr>
      <t xml:space="preserve">&amp;  </t>
    </r>
    <r>
      <rPr>
        <sz val="12"/>
        <color rgb="FF0C0C0C"/>
        <rFont val="Calibri"/>
        <family val="2"/>
        <scheme val="minor"/>
      </rPr>
      <t xml:space="preserve">FM  </t>
    </r>
    <r>
      <rPr>
        <sz val="12"/>
        <rFont val="Calibri"/>
        <family val="2"/>
        <scheme val="minor"/>
      </rPr>
      <t>approved,  threaded.   welded   joints,   flexible pipe.   flanges,   coupling,   masking   plates,   bends,   tees, clamps,  supports  and  hangers,  sleeves,  masking  plates chiseling,   cutting   holes,   making   good   where   required, painting and protection treatment  etc.</t>
    </r>
  </si>
  <si>
    <t>Dia  100 mm         (Welded joints fitting)</t>
  </si>
  <si>
    <r>
      <rPr>
        <b/>
        <sz val="12"/>
        <color rgb="FF000000"/>
        <rFont val="Calibri"/>
        <family val="2"/>
        <scheme val="minor"/>
      </rPr>
      <t>Sprinkler Heads</t>
    </r>
    <r>
      <rPr>
        <sz val="12"/>
        <color rgb="FF000000"/>
        <rFont val="Calibri"/>
        <family val="2"/>
        <scheme val="minor"/>
      </rPr>
      <t xml:space="preserve">
Sprinkler Upright type standard response K = 5.6 (Opening Temperature 68°C) </t>
    </r>
  </si>
  <si>
    <r>
      <rPr>
        <b/>
        <sz val="12"/>
        <color rgb="FF000000"/>
        <rFont val="Calibri"/>
        <family val="2"/>
        <scheme val="minor"/>
      </rPr>
      <t>Fire extinguishers with fixing accessories.</t>
    </r>
    <r>
      <rPr>
        <sz val="12"/>
        <color rgb="FF000000"/>
        <rFont val="Calibri"/>
        <family val="2"/>
        <scheme val="minor"/>
      </rPr>
      <t xml:space="preserve">
Automatic fire extinguisher  (10 Kg. Dry Chemical Powder).</t>
    </r>
  </si>
  <si>
    <t>Isolation Gate valve with matching flanges.
Size. 100 mm</t>
  </si>
  <si>
    <t>Painting,  identification and tagging  to the installations  and equipments.</t>
  </si>
  <si>
    <t>Flushing of entire fire pipe work according to (NFPA-13).</t>
  </si>
  <si>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r>
      <rPr>
        <sz val="12"/>
        <rFont val="Calibri"/>
        <family val="2"/>
        <scheme val="minor"/>
      </rPr>
      <t/>
    </r>
  </si>
  <si>
    <t>Testing,    and    commissioning    of    entire    fire    fighting installation as per Consultant’s approval.</t>
  </si>
  <si>
    <r>
      <rPr>
        <b/>
        <sz val="14"/>
        <color rgb="FF0A0A0A"/>
        <rFont val="Calibri"/>
        <family val="2"/>
        <scheme val="minor"/>
      </rPr>
      <t xml:space="preserve">Total </t>
    </r>
    <r>
      <rPr>
        <b/>
        <sz val="14"/>
        <color rgb="FF131313"/>
        <rFont val="Calibri"/>
        <family val="2"/>
        <scheme val="minor"/>
      </rPr>
      <t xml:space="preserve">Cost </t>
    </r>
    <r>
      <rPr>
        <b/>
        <sz val="14"/>
        <color rgb="FF5B5B5B"/>
        <rFont val="Calibri"/>
        <family val="2"/>
        <scheme val="minor"/>
      </rPr>
      <t xml:space="preserve">of </t>
    </r>
    <r>
      <rPr>
        <b/>
        <sz val="14"/>
        <rFont val="Calibri"/>
        <family val="2"/>
        <scheme val="minor"/>
      </rPr>
      <t>FSS Rs.</t>
    </r>
  </si>
  <si>
    <t>No</t>
  </si>
  <si>
    <t>Supply and installation of Fire Stop material (for passive fire fighting / smoke barrier) in all openings and penetrations, either in slab or wall complete in all respect ready as per fire stopper recommended material and as per instructiuon of consultant.</t>
  </si>
  <si>
    <r>
      <rPr>
        <b/>
        <sz val="12"/>
        <color rgb="FF000000"/>
        <rFont val="Calibri"/>
        <family val="2"/>
        <scheme val="minor"/>
      </rPr>
      <t>Sprinkler Heads</t>
    </r>
    <r>
      <rPr>
        <sz val="12"/>
        <color rgb="FF000000"/>
        <rFont val="Calibri"/>
        <family val="2"/>
        <scheme val="minor"/>
      </rPr>
      <t xml:space="preserve">
Sprinkler Pendent type (concealed with face / cover plate) K=5.6 (Opening Temperature 57°C) </t>
    </r>
  </si>
  <si>
    <r>
      <rPr>
        <sz val="12"/>
        <color rgb="FF757575"/>
        <rFont val="Calibri"/>
        <family val="2"/>
        <scheme val="minor"/>
      </rPr>
      <t>”</t>
    </r>
  </si>
  <si>
    <r>
      <rPr>
        <sz val="18"/>
        <color rgb="FF0F0F0F"/>
        <rFont val="Calibri"/>
        <family val="2"/>
        <scheme val="minor"/>
      </rPr>
      <t xml:space="preserve">Total </t>
    </r>
    <r>
      <rPr>
        <sz val="18"/>
        <rFont val="Calibri"/>
        <family val="2"/>
        <scheme val="minor"/>
      </rPr>
      <t>Cost of Works Rs.</t>
    </r>
  </si>
  <si>
    <r>
      <rPr>
        <sz val="11"/>
        <color rgb="FF757575"/>
        <rFont val="Calibri"/>
        <family val="2"/>
        <scheme val="minor"/>
      </rPr>
      <t>”</t>
    </r>
  </si>
  <si>
    <r>
      <rPr>
        <sz val="12"/>
        <rFont val="Calibri"/>
        <family val="2"/>
        <scheme val="minor"/>
      </rPr>
      <t xml:space="preserve">Making  of As-Built  &amp; Shop Drawings on AutoCAD 2018 or latest version </t>
    </r>
    <r>
      <rPr>
        <sz val="12"/>
        <color rgb="FF131313"/>
        <rFont val="Calibri"/>
        <family val="2"/>
        <scheme val="minor"/>
      </rPr>
      <t xml:space="preserve">with </t>
    </r>
    <r>
      <rPr>
        <sz val="12"/>
        <rFont val="Calibri"/>
        <family val="2"/>
        <scheme val="minor"/>
      </rPr>
      <t xml:space="preserve">sectional details complete </t>
    </r>
    <r>
      <rPr>
        <sz val="12"/>
        <color rgb="FF080808"/>
        <rFont val="Calibri"/>
        <family val="2"/>
        <scheme val="minor"/>
      </rPr>
      <t xml:space="preserve">in </t>
    </r>
    <r>
      <rPr>
        <sz val="12"/>
        <color rgb="FF111111"/>
        <rFont val="Calibri"/>
        <family val="2"/>
        <scheme val="minor"/>
      </rPr>
      <t xml:space="preserve">all </t>
    </r>
    <r>
      <rPr>
        <sz val="12"/>
        <rFont val="Calibri"/>
        <family val="2"/>
        <scheme val="minor"/>
      </rPr>
      <t>respects as per instructions of consultant.</t>
    </r>
  </si>
  <si>
    <t>Bank Al-Habib Limited</t>
  </si>
  <si>
    <t>HVAC &amp; Fire Fighting Work</t>
  </si>
  <si>
    <t>22nd &amp; 23rd Floor Centerpoint Karachi</t>
  </si>
  <si>
    <t>S.No</t>
  </si>
  <si>
    <t xml:space="preserve">Material </t>
  </si>
  <si>
    <t>Labour</t>
  </si>
  <si>
    <t xml:space="preserve">Total Amount HVAC </t>
  </si>
  <si>
    <t>Total Amount Fire Fighting</t>
  </si>
  <si>
    <t xml:space="preserve">Grand Total Amount </t>
  </si>
  <si>
    <t>HVAC 22nd Floor</t>
  </si>
  <si>
    <t>HVAC 23rd Floor</t>
  </si>
  <si>
    <t>Fire Fighting 22nd Floor</t>
  </si>
  <si>
    <t>Fire Fighting 23rd Floor</t>
  </si>
  <si>
    <r>
      <rPr>
        <b/>
        <sz val="14"/>
        <color rgb="FF0F0F0F"/>
        <rFont val="Calibri"/>
        <family val="2"/>
        <scheme val="minor"/>
      </rPr>
      <t xml:space="preserve">Total </t>
    </r>
    <r>
      <rPr>
        <b/>
        <sz val="14"/>
        <rFont val="Calibri"/>
        <family val="2"/>
        <scheme val="minor"/>
      </rPr>
      <t>Coat of Works Rs.</t>
    </r>
  </si>
  <si>
    <t>Bill of Quantities</t>
  </si>
  <si>
    <r>
      <rPr>
        <b/>
        <sz val="14"/>
        <color rgb="FF131313"/>
        <rFont val="Calibri"/>
        <family val="2"/>
        <scheme val="minor"/>
      </rPr>
      <t>QTY</t>
    </r>
  </si>
  <si>
    <t>MATERIAL RATE</t>
  </si>
  <si>
    <t>LABOUR RATE</t>
  </si>
  <si>
    <t>BILL QTY</t>
  </si>
  <si>
    <t>MATERIAL AMOUNT</t>
  </si>
  <si>
    <t>LABOUR AMOUNT</t>
  </si>
  <si>
    <t>TOTAL AMOUNT</t>
  </si>
  <si>
    <t>Material Rate</t>
  </si>
  <si>
    <t>Labour Rate</t>
  </si>
  <si>
    <r>
      <rPr>
        <b/>
        <sz val="14"/>
        <color rgb="FF1A1A1A"/>
        <rFont val="Calibri"/>
        <family val="2"/>
        <scheme val="minor"/>
      </rPr>
      <t xml:space="preserve">Bill </t>
    </r>
    <r>
      <rPr>
        <b/>
        <sz val="14"/>
        <color rgb="FF3B3B3B"/>
        <rFont val="Calibri"/>
        <family val="2"/>
        <scheme val="minor"/>
      </rPr>
      <t xml:space="preserve">of </t>
    </r>
    <r>
      <rPr>
        <b/>
        <sz val="14"/>
        <color rgb="FF010101"/>
        <rFont val="Calibri"/>
        <family val="2"/>
        <scheme val="minor"/>
      </rPr>
      <t xml:space="preserve">Quantities
</t>
    </r>
    <r>
      <rPr>
        <sz val="14"/>
        <rFont val="Calibri"/>
        <family val="2"/>
        <scheme val="minor"/>
      </rPr>
      <t xml:space="preserve">ACMV Works
</t>
    </r>
    <r>
      <rPr>
        <sz val="14"/>
        <color rgb="FF3A3A3A"/>
        <rFont val="Calibri"/>
        <family val="2"/>
        <scheme val="minor"/>
      </rPr>
      <t xml:space="preserve">Bank </t>
    </r>
    <r>
      <rPr>
        <sz val="14"/>
        <color rgb="FF2F2F2F"/>
        <rFont val="Calibri"/>
        <family val="2"/>
        <scheme val="minor"/>
      </rPr>
      <t xml:space="preserve">Al </t>
    </r>
    <r>
      <rPr>
        <sz val="14"/>
        <color rgb="FF2A2A2A"/>
        <rFont val="Calibri"/>
        <family val="2"/>
        <scheme val="minor"/>
      </rPr>
      <t xml:space="preserve">Habib </t>
    </r>
    <r>
      <rPr>
        <sz val="14"/>
        <color rgb="FF0F0F0F"/>
        <rFont val="Calibri"/>
        <family val="2"/>
        <scheme val="minor"/>
      </rPr>
      <t xml:space="preserve">(22nd </t>
    </r>
    <r>
      <rPr>
        <sz val="14"/>
        <color rgb="FF212121"/>
        <rFont val="Calibri"/>
        <family val="2"/>
        <scheme val="minor"/>
      </rPr>
      <t xml:space="preserve">Floor) </t>
    </r>
    <r>
      <rPr>
        <sz val="14"/>
        <rFont val="Calibri"/>
        <family val="2"/>
        <scheme val="minor"/>
      </rPr>
      <t>Centrepoint, Karachi</t>
    </r>
  </si>
  <si>
    <r>
      <rPr>
        <b/>
        <sz val="12.5"/>
        <color rgb="FF4B4B4B"/>
        <rFont val="Calibri"/>
        <family val="2"/>
        <scheme val="minor"/>
      </rPr>
      <t xml:space="preserve">Bill </t>
    </r>
    <r>
      <rPr>
        <b/>
        <sz val="12.5"/>
        <color rgb="FF262626"/>
        <rFont val="Calibri"/>
        <family val="2"/>
        <scheme val="minor"/>
      </rPr>
      <t xml:space="preserve">of Quantities
</t>
    </r>
    <r>
      <rPr>
        <sz val="10.5"/>
        <color rgb="FF161616"/>
        <rFont val="Calibri"/>
        <family val="2"/>
        <scheme val="minor"/>
      </rPr>
      <t xml:space="preserve">Fire </t>
    </r>
    <r>
      <rPr>
        <sz val="10.5"/>
        <rFont val="Calibri"/>
        <family val="2"/>
        <scheme val="minor"/>
      </rPr>
      <t xml:space="preserve">Suppression Services
</t>
    </r>
    <r>
      <rPr>
        <b/>
        <sz val="12"/>
        <color rgb="FF333333"/>
        <rFont val="Calibri"/>
        <family val="2"/>
        <scheme val="minor"/>
      </rPr>
      <t xml:space="preserve">Bank </t>
    </r>
    <r>
      <rPr>
        <b/>
        <sz val="12"/>
        <color rgb="FF545454"/>
        <rFont val="Calibri"/>
        <family val="2"/>
        <scheme val="minor"/>
      </rPr>
      <t xml:space="preserve">AI </t>
    </r>
    <r>
      <rPr>
        <b/>
        <sz val="12"/>
        <rFont val="Calibri"/>
        <family val="2"/>
        <scheme val="minor"/>
      </rPr>
      <t xml:space="preserve">Habib </t>
    </r>
    <r>
      <rPr>
        <b/>
        <sz val="12"/>
        <color rgb="FF2A2A2A"/>
        <rFont val="Calibri"/>
        <family val="2"/>
        <scheme val="minor"/>
      </rPr>
      <t xml:space="preserve">Limited  </t>
    </r>
    <r>
      <rPr>
        <b/>
        <sz val="12"/>
        <color rgb="FF212121"/>
        <rFont val="Calibri"/>
        <family val="2"/>
        <scheme val="minor"/>
      </rPr>
      <t xml:space="preserve">(22nd </t>
    </r>
    <r>
      <rPr>
        <b/>
        <sz val="12"/>
        <color rgb="FF282828"/>
        <rFont val="Calibri"/>
        <family val="2"/>
        <scheme val="minor"/>
      </rPr>
      <t xml:space="preserve">Floor)
</t>
    </r>
    <r>
      <rPr>
        <sz val="9.5"/>
        <rFont val="Calibri"/>
        <family val="2"/>
        <scheme val="minor"/>
      </rPr>
      <t>Center Point Tower, Karachi.</t>
    </r>
  </si>
  <si>
    <t>PRV QTY</t>
  </si>
  <si>
    <t>CRT QTY</t>
  </si>
  <si>
    <t>FINAL BILL</t>
  </si>
  <si>
    <t>Total QTY</t>
  </si>
  <si>
    <t>SUMMARY OF FINAL BILL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</si>
</sst>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0"/>
    <numFmt numFmtId="166" formatCode="_(* #,##0_);_(* \(#,##0\);_(* &quot;-&quot;??_);_(@_)"/>
    <numFmt numFmtId="167" formatCode="_(* #,##0.0_);_(* \(#,##0.0\);_(* &quot;-&quot;??_);_(@_)"/>
  </numFmts>
  <fonts count="97" x14ac:knownFonts="1">
    <font>
      <sz val="10"/>
      <color rgb="FF000000"/>
      <name val="Times New Roman"/>
      <charset val="204"/>
    </font>
    <font>
      <sz val="14"/>
      <color rgb="FF000000"/>
      <name val="Calibri"/>
      <family val="2"/>
      <scheme val="minor"/>
    </font>
    <font>
      <b/>
      <sz val="14"/>
      <color rgb="FF1A1A1A"/>
      <name val="Calibri"/>
      <family val="2"/>
      <scheme val="minor"/>
    </font>
    <font>
      <b/>
      <sz val="14"/>
      <color rgb="FF3B3B3B"/>
      <name val="Calibri"/>
      <family val="2"/>
      <scheme val="minor"/>
    </font>
    <font>
      <b/>
      <sz val="14"/>
      <color rgb="FF010101"/>
      <name val="Calibri"/>
      <family val="2"/>
      <scheme val="minor"/>
    </font>
    <font>
      <sz val="14"/>
      <name val="Calibri"/>
      <family val="2"/>
      <scheme val="minor"/>
    </font>
    <font>
      <sz val="14"/>
      <color rgb="FF3A3A3A"/>
      <name val="Calibri"/>
      <family val="2"/>
      <scheme val="minor"/>
    </font>
    <font>
      <sz val="14"/>
      <color rgb="FF2F2F2F"/>
      <name val="Calibri"/>
      <family val="2"/>
      <scheme val="minor"/>
    </font>
    <font>
      <sz val="14"/>
      <color rgb="FF2A2A2A"/>
      <name val="Calibri"/>
      <family val="2"/>
      <scheme val="minor"/>
    </font>
    <font>
      <sz val="14"/>
      <color rgb="FF0F0F0F"/>
      <name val="Calibri"/>
      <family val="2"/>
      <scheme val="minor"/>
    </font>
    <font>
      <sz val="14"/>
      <color rgb="FF212121"/>
      <name val="Calibri"/>
      <family val="2"/>
      <scheme val="minor"/>
    </font>
    <font>
      <b/>
      <sz val="14"/>
      <name val="Calibri"/>
      <family val="2"/>
      <scheme val="minor"/>
    </font>
    <font>
      <sz val="14"/>
      <color rgb="FF131313"/>
      <name val="Calibri"/>
      <family val="2"/>
      <scheme val="minor"/>
    </font>
    <font>
      <sz val="14"/>
      <color rgb="FF080808"/>
      <name val="Calibri"/>
      <family val="2"/>
      <scheme val="minor"/>
    </font>
    <font>
      <u/>
      <sz val="14"/>
      <name val="Calibri"/>
      <family val="2"/>
      <scheme val="minor"/>
    </font>
    <font>
      <sz val="14"/>
      <color rgb="FF0C0C0C"/>
      <name val="Calibri"/>
      <family val="2"/>
      <scheme val="minor"/>
    </font>
    <font>
      <vertAlign val="superscript"/>
      <sz val="14"/>
      <name val="Calibri"/>
      <family val="2"/>
      <scheme val="minor"/>
    </font>
    <font>
      <i/>
      <sz val="14"/>
      <name val="Calibri"/>
      <family val="2"/>
      <scheme val="minor"/>
    </font>
    <font>
      <sz val="14"/>
      <color rgb="FF0A0A0A"/>
      <name val="Calibri"/>
      <family val="2"/>
      <scheme val="minor"/>
    </font>
    <font>
      <sz val="14"/>
      <color rgb="FF0E0E0E"/>
      <name val="Calibri"/>
      <family val="2"/>
      <scheme val="minor"/>
    </font>
    <font>
      <sz val="14"/>
      <color rgb="FF151515"/>
      <name val="Calibri"/>
      <family val="2"/>
      <scheme val="minor"/>
    </font>
    <font>
      <sz val="14"/>
      <color rgb="FF111111"/>
      <name val="Calibri"/>
      <family val="2"/>
      <scheme val="minor"/>
    </font>
    <font>
      <sz val="14"/>
      <color rgb="FF070707"/>
      <name val="Calibri"/>
      <family val="2"/>
      <scheme val="minor"/>
    </font>
    <font>
      <sz val="14"/>
      <color rgb="FF1A1A1A"/>
      <name val="Calibri"/>
      <family val="2"/>
      <scheme val="minor"/>
    </font>
    <font>
      <sz val="14"/>
      <color rgb="FF1C1C1C"/>
      <name val="Calibri"/>
      <family val="2"/>
      <scheme val="minor"/>
    </font>
    <font>
      <sz val="14"/>
      <color rgb="FF050505"/>
      <name val="Calibri"/>
      <family val="2"/>
      <scheme val="minor"/>
    </font>
    <font>
      <sz val="14"/>
      <color rgb="FF181818"/>
      <name val="Calibri"/>
      <family val="2"/>
      <scheme val="minor"/>
    </font>
    <font>
      <sz val="14"/>
      <color rgb="FF161616"/>
      <name val="Calibri"/>
      <family val="2"/>
      <scheme val="minor"/>
    </font>
    <font>
      <sz val="14"/>
      <color rgb="FF262626"/>
      <name val="Calibri"/>
      <family val="2"/>
      <scheme val="minor"/>
    </font>
    <font>
      <sz val="14"/>
      <color rgb="FF3D3D3D"/>
      <name val="Calibri"/>
      <family val="2"/>
      <scheme val="minor"/>
    </font>
    <font>
      <sz val="14"/>
      <color rgb="FF383838"/>
      <name val="Calibri"/>
      <family val="2"/>
      <scheme val="minor"/>
    </font>
    <font>
      <sz val="12"/>
      <color rgb="FF000000"/>
      <name val="Calibri"/>
      <family val="2"/>
      <scheme val="minor"/>
    </font>
    <font>
      <sz val="12"/>
      <name val="Calibri"/>
      <family val="2"/>
      <scheme val="minor"/>
    </font>
    <font>
      <b/>
      <sz val="16"/>
      <color rgb="FF000000"/>
      <name val="Calibri"/>
      <family val="2"/>
      <scheme val="minor"/>
    </font>
    <font>
      <b/>
      <sz val="12"/>
      <color rgb="FF000000"/>
      <name val="Calibri"/>
      <family val="2"/>
      <scheme val="minor"/>
    </font>
    <font>
      <sz val="8"/>
      <name val="Times New Roman"/>
      <family val="1"/>
    </font>
    <font>
      <sz val="10"/>
      <color rgb="FF000000"/>
      <name val="Times New Roman"/>
      <family val="1"/>
    </font>
    <font>
      <sz val="12"/>
      <color rgb="FF232323"/>
      <name val="Calibri"/>
      <family val="2"/>
      <scheme val="minor"/>
    </font>
    <font>
      <sz val="12"/>
      <color rgb="FF0F0F0F"/>
      <name val="Calibri"/>
      <family val="2"/>
      <scheme val="minor"/>
    </font>
    <font>
      <sz val="12"/>
      <color rgb="FF181818"/>
      <name val="Calibri"/>
      <family val="2"/>
      <scheme val="minor"/>
    </font>
    <font>
      <sz val="12"/>
      <color rgb="FF0C0C0C"/>
      <name val="Calibri"/>
      <family val="2"/>
      <scheme val="minor"/>
    </font>
    <font>
      <sz val="12"/>
      <color rgb="FF111111"/>
      <name val="Calibri"/>
      <family val="2"/>
      <scheme val="minor"/>
    </font>
    <font>
      <sz val="11"/>
      <name val="Calibri"/>
      <family val="2"/>
      <scheme val="minor"/>
    </font>
    <font>
      <sz val="11"/>
      <color rgb="FF000000"/>
      <name val="Calibri"/>
      <family val="2"/>
      <scheme val="minor"/>
    </font>
    <font>
      <sz val="11"/>
      <color rgb="FF232323"/>
      <name val="Calibri"/>
      <family val="2"/>
      <scheme val="minor"/>
    </font>
    <font>
      <sz val="11"/>
      <color rgb="FF0F0F0F"/>
      <name val="Calibri"/>
      <family val="2"/>
      <scheme val="minor"/>
    </font>
    <font>
      <sz val="11"/>
      <color rgb="FF181818"/>
      <name val="Calibri"/>
      <family val="2"/>
      <scheme val="minor"/>
    </font>
    <font>
      <sz val="11"/>
      <color rgb="FF0C0C0C"/>
      <name val="Calibri"/>
      <family val="2"/>
      <scheme val="minor"/>
    </font>
    <font>
      <sz val="11"/>
      <color rgb="FF111111"/>
      <name val="Calibri"/>
      <family val="2"/>
      <scheme val="minor"/>
    </font>
    <font>
      <sz val="8"/>
      <name val="Times New Roman"/>
      <family val="1"/>
    </font>
    <font>
      <sz val="10"/>
      <color rgb="FF000000"/>
      <name val="Calibri"/>
      <family val="2"/>
      <scheme val="minor"/>
    </font>
    <font>
      <b/>
      <sz val="12.5"/>
      <color rgb="FF4B4B4B"/>
      <name val="Calibri"/>
      <family val="2"/>
      <scheme val="minor"/>
    </font>
    <font>
      <b/>
      <sz val="12.5"/>
      <color rgb="FF262626"/>
      <name val="Calibri"/>
      <family val="2"/>
      <scheme val="minor"/>
    </font>
    <font>
      <sz val="10.5"/>
      <color rgb="FF161616"/>
      <name val="Calibri"/>
      <family val="2"/>
      <scheme val="minor"/>
    </font>
    <font>
      <sz val="10.5"/>
      <name val="Calibri"/>
      <family val="2"/>
      <scheme val="minor"/>
    </font>
    <font>
      <b/>
      <sz val="12"/>
      <color rgb="FF333333"/>
      <name val="Calibri"/>
      <family val="2"/>
      <scheme val="minor"/>
    </font>
    <font>
      <b/>
      <sz val="12"/>
      <color rgb="FF545454"/>
      <name val="Calibri"/>
      <family val="2"/>
      <scheme val="minor"/>
    </font>
    <font>
      <b/>
      <sz val="12"/>
      <name val="Calibri"/>
      <family val="2"/>
      <scheme val="minor"/>
    </font>
    <font>
      <b/>
      <sz val="12"/>
      <color rgb="FF2A2A2A"/>
      <name val="Calibri"/>
      <family val="2"/>
      <scheme val="minor"/>
    </font>
    <font>
      <b/>
      <sz val="12"/>
      <color rgb="FF212121"/>
      <name val="Calibri"/>
      <family val="2"/>
      <scheme val="minor"/>
    </font>
    <font>
      <b/>
      <sz val="12"/>
      <color rgb="FF282828"/>
      <name val="Calibri"/>
      <family val="2"/>
      <scheme val="minor"/>
    </font>
    <font>
      <sz val="9.5"/>
      <name val="Calibri"/>
      <family val="2"/>
      <scheme val="minor"/>
    </font>
    <font>
      <sz val="7.5"/>
      <name val="Calibri"/>
      <family val="2"/>
      <scheme val="minor"/>
    </font>
    <font>
      <sz val="12"/>
      <color rgb="FF0A0A0A"/>
      <name val="Calibri"/>
      <family val="2"/>
      <scheme val="minor"/>
    </font>
    <font>
      <b/>
      <sz val="12"/>
      <color rgb="FF464646"/>
      <name val="Calibri"/>
      <family val="2"/>
      <scheme val="minor"/>
    </font>
    <font>
      <b/>
      <sz val="12"/>
      <color rgb="FF676767"/>
      <name val="Calibri"/>
      <family val="2"/>
      <scheme val="minor"/>
    </font>
    <font>
      <b/>
      <sz val="12"/>
      <color rgb="FF565656"/>
      <name val="Calibri"/>
      <family val="2"/>
      <scheme val="minor"/>
    </font>
    <font>
      <b/>
      <sz val="12"/>
      <color rgb="FF0A0A0A"/>
      <name val="Calibri"/>
      <family val="2"/>
      <scheme val="minor"/>
    </font>
    <font>
      <sz val="11"/>
      <color rgb="FF1C1C1C"/>
      <name val="Calibri"/>
      <family val="2"/>
      <scheme val="minor"/>
    </font>
    <font>
      <sz val="11"/>
      <color rgb="FF383838"/>
      <name val="Calibri"/>
      <family val="2"/>
      <scheme val="minor"/>
    </font>
    <font>
      <b/>
      <sz val="12"/>
      <color rgb="FF1A1A1A"/>
      <name val="Calibri"/>
      <family val="2"/>
      <scheme val="minor"/>
    </font>
    <font>
      <b/>
      <sz val="12"/>
      <color rgb="FF131313"/>
      <name val="Calibri"/>
      <family val="2"/>
      <scheme val="minor"/>
    </font>
    <font>
      <b/>
      <sz val="12"/>
      <color rgb="FF161616"/>
      <name val="Calibri"/>
      <family val="2"/>
      <scheme val="minor"/>
    </font>
    <font>
      <u/>
      <sz val="12"/>
      <name val="Calibri"/>
      <family val="2"/>
      <scheme val="minor"/>
    </font>
    <font>
      <sz val="12"/>
      <color rgb="FF4B4B4B"/>
      <name val="Calibri"/>
      <family val="2"/>
      <scheme val="minor"/>
    </font>
    <font>
      <sz val="12"/>
      <color rgb="FF0E0E0E"/>
      <name val="Calibri"/>
      <family val="2"/>
      <scheme val="minor"/>
    </font>
    <font>
      <sz val="12"/>
      <color rgb="FF080808"/>
      <name val="Calibri"/>
      <family val="2"/>
      <scheme val="minor"/>
    </font>
    <font>
      <sz val="12"/>
      <color rgb="FF131313"/>
      <name val="Calibri"/>
      <family val="2"/>
      <scheme val="minor"/>
    </font>
    <font>
      <b/>
      <sz val="14"/>
      <color rgb="FF0A0A0A"/>
      <name val="Calibri"/>
      <family val="2"/>
      <scheme val="minor"/>
    </font>
    <font>
      <b/>
      <sz val="14"/>
      <color rgb="FF131313"/>
      <name val="Calibri"/>
      <family val="2"/>
      <scheme val="minor"/>
    </font>
    <font>
      <b/>
      <sz val="14"/>
      <color rgb="FF5B5B5B"/>
      <name val="Calibri"/>
      <family val="2"/>
      <scheme val="minor"/>
    </font>
    <font>
      <sz val="12"/>
      <color rgb="FF757575"/>
      <name val="Calibri"/>
      <family val="2"/>
      <scheme val="minor"/>
    </font>
    <font>
      <sz val="18"/>
      <name val="Calibri"/>
      <family val="2"/>
      <scheme val="minor"/>
    </font>
    <font>
      <sz val="18"/>
      <color rgb="FF0F0F0F"/>
      <name val="Calibri"/>
      <family val="2"/>
      <scheme val="minor"/>
    </font>
    <font>
      <sz val="11"/>
      <color rgb="FF2A2A2A"/>
      <name val="Calibri"/>
      <family val="2"/>
      <scheme val="minor"/>
    </font>
    <font>
      <sz val="11"/>
      <color rgb="FF757575"/>
      <name val="Calibri"/>
      <family val="2"/>
      <scheme val="minor"/>
    </font>
    <font>
      <sz val="11"/>
      <color rgb="FF1A1A1A"/>
      <name val="Calibri"/>
      <family val="2"/>
      <scheme val="minor"/>
    </font>
    <font>
      <b/>
      <sz val="14"/>
      <color rgb="FF000000"/>
      <name val="Calibri"/>
      <family val="2"/>
      <scheme val="minor"/>
    </font>
    <font>
      <b/>
      <u/>
      <sz val="22"/>
      <name val="Calibri"/>
      <family val="2"/>
      <scheme val="minor"/>
    </font>
    <font>
      <b/>
      <sz val="14"/>
      <color theme="1"/>
      <name val="Calibri"/>
      <family val="2"/>
      <scheme val="minor"/>
    </font>
    <font>
      <sz val="14"/>
      <color theme="1"/>
      <name val="Calibri"/>
      <family val="2"/>
      <scheme val="minor"/>
    </font>
    <font>
      <b/>
      <sz val="16"/>
      <color theme="1"/>
      <name val="Calibri"/>
      <family val="2"/>
      <scheme val="minor"/>
    </font>
    <font>
      <b/>
      <sz val="11"/>
      <color rgb="FF000000"/>
      <name val="Calibri"/>
      <family val="2"/>
      <scheme val="minor"/>
    </font>
    <font>
      <b/>
      <sz val="14"/>
      <color rgb="FF0F0F0F"/>
      <name val="Calibri"/>
      <family val="2"/>
      <scheme val="minor"/>
    </font>
    <font>
      <b/>
      <sz val="18"/>
      <color rgb="FF000000"/>
      <name val="Calibri"/>
      <family val="2"/>
      <scheme val="minor"/>
    </font>
    <font>
      <b/>
      <sz val="11"/>
      <name val="Calibri"/>
      <family val="2"/>
      <scheme val="minor"/>
    </font>
    <font>
      <b/>
      <sz val="22"/>
      <color rgb="FF000000"/>
      <name val="Calibri"/>
      <family val="2"/>
      <scheme val="minor"/>
    </font>
  </fonts>
  <fills count="3">
    <fill>
      <patternFill patternType="none"/>
    </fill>
    <fill>
      <patternFill patternType="gray125"/>
    </fill>
    <fill>
      <patternFill patternType="solid">
        <fgColor theme="0"/>
        <bgColor indexed="64"/>
      </patternFill>
    </fill>
  </fills>
  <borders count="40">
    <border>
      <left/>
      <right/>
      <top/>
      <bottom/>
      <diagonal/>
    </border>
    <border>
      <left/>
      <right style="thin">
        <color rgb="FF3B3F44"/>
      </right>
      <top/>
      <bottom style="thin">
        <color rgb="FF3B3F44"/>
      </bottom>
      <diagonal/>
    </border>
    <border>
      <left/>
      <right/>
      <top/>
      <bottom style="thin">
        <color rgb="FF3B3F44"/>
      </bottom>
      <diagonal/>
    </border>
    <border>
      <left style="thin">
        <color rgb="FF3B3F44"/>
      </left>
      <right style="thin">
        <color rgb="FF3B3F44"/>
      </right>
      <top style="thin">
        <color rgb="FF3B3F44"/>
      </top>
      <bottom style="thin">
        <color rgb="FF3B3F44"/>
      </bottom>
      <diagonal/>
    </border>
    <border>
      <left/>
      <right style="thin">
        <color rgb="FF3B3F44"/>
      </right>
      <top style="thin">
        <color rgb="FF3B3F44"/>
      </top>
      <bottom style="thin">
        <color rgb="FF3B3F44"/>
      </bottom>
      <diagonal/>
    </border>
    <border>
      <left/>
      <right style="thin">
        <color rgb="FF3B3F44"/>
      </right>
      <top style="thin">
        <color rgb="FF3B3F44"/>
      </top>
      <bottom/>
      <diagonal/>
    </border>
    <border>
      <left style="thin">
        <color rgb="FF3B3F44"/>
      </left>
      <right style="thin">
        <color rgb="FF3B3F44"/>
      </right>
      <top style="thin">
        <color rgb="FF3B3F44"/>
      </top>
      <bottom/>
      <diagonal/>
    </border>
    <border>
      <left/>
      <right style="thin">
        <color rgb="FF3B3F44"/>
      </right>
      <top/>
      <bottom/>
      <diagonal/>
    </border>
    <border>
      <left style="thin">
        <color rgb="FF3B3F44"/>
      </left>
      <right style="thin">
        <color rgb="FF3B3F44"/>
      </right>
      <top/>
      <bottom/>
      <diagonal/>
    </border>
    <border>
      <left style="thin">
        <color rgb="FF3B3F44"/>
      </left>
      <right style="thin">
        <color rgb="FF3B3F44"/>
      </right>
      <top/>
      <bottom style="thin">
        <color rgb="FF3B3F44"/>
      </bottom>
      <diagonal/>
    </border>
    <border>
      <left/>
      <right style="thin">
        <color rgb="FF3B3B3F"/>
      </right>
      <top/>
      <bottom style="thin">
        <color rgb="FF3B3B3F"/>
      </bottom>
      <diagonal/>
    </border>
    <border>
      <left/>
      <right style="thin">
        <color rgb="FF3B3B3F"/>
      </right>
      <top style="thin">
        <color rgb="FF3B3B3F"/>
      </top>
      <bottom style="thin">
        <color rgb="FF3B3B3F"/>
      </bottom>
      <diagonal/>
    </border>
    <border>
      <left/>
      <right style="thin">
        <color rgb="FF3B3B3F"/>
      </right>
      <top style="thin">
        <color rgb="FF3B3B3F"/>
      </top>
      <bottom/>
      <diagonal/>
    </border>
    <border>
      <left/>
      <right style="thin">
        <color rgb="FF3B3B3F"/>
      </right>
      <top/>
      <bottom/>
      <diagonal/>
    </border>
    <border>
      <left/>
      <right style="thin">
        <color rgb="FF3B3F44"/>
      </right>
      <top/>
      <bottom style="thin">
        <color rgb="FF74747C"/>
      </bottom>
      <diagonal/>
    </border>
    <border>
      <left/>
      <right style="thin">
        <color rgb="FF3B3F44"/>
      </right>
      <top style="thin">
        <color rgb="FF74747C"/>
      </top>
      <bottom/>
      <diagonal/>
    </border>
    <border>
      <left/>
      <right style="thin">
        <color rgb="FF3B3F44"/>
      </right>
      <top style="thin">
        <color rgb="FF3B3F44"/>
      </top>
      <bottom style="thin">
        <color rgb="FF646467"/>
      </bottom>
      <diagonal/>
    </border>
    <border>
      <left/>
      <right style="thin">
        <color rgb="FF3B3F44"/>
      </right>
      <top style="thin">
        <color rgb="FF646467"/>
      </top>
      <bottom style="thin">
        <color rgb="FF3B3F4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4444B"/>
      </left>
      <right style="thin">
        <color rgb="FF44444B"/>
      </right>
      <top style="thin">
        <color rgb="FF44444B"/>
      </top>
      <bottom/>
      <diagonal/>
    </border>
    <border>
      <left style="thin">
        <color rgb="FF44444B"/>
      </left>
      <right/>
      <top style="thin">
        <color rgb="FF44444B"/>
      </top>
      <bottom style="thin">
        <color rgb="FF44444B"/>
      </bottom>
      <diagonal/>
    </border>
    <border>
      <left style="thin">
        <color rgb="FF44444B"/>
      </left>
      <right/>
      <top style="thin">
        <color rgb="FF44444B"/>
      </top>
      <bottom/>
      <diagonal/>
    </border>
    <border>
      <left style="thin">
        <color rgb="FF34343B"/>
      </left>
      <right/>
      <top/>
      <bottom style="thin">
        <color rgb="FF34343B"/>
      </bottom>
      <diagonal/>
    </border>
    <border>
      <left style="thin">
        <color rgb="FF34343B"/>
      </left>
      <right/>
      <top style="thin">
        <color rgb="FF34343B"/>
      </top>
      <bottom style="thin">
        <color rgb="FF34343B"/>
      </bottom>
      <diagonal/>
    </border>
    <border>
      <left style="thin">
        <color rgb="FF44444B"/>
      </left>
      <right/>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bottom style="thin">
        <color rgb="FF44444B"/>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164" fontId="36" fillId="0" borderId="0" applyFont="0" applyFill="0" applyBorder="0" applyAlignment="0" applyProtection="0"/>
  </cellStyleXfs>
  <cellXfs count="227">
    <xf numFmtId="0" fontId="0" fillId="0" borderId="0" xfId="0" applyAlignment="1">
      <alignment horizontal="left" vertical="top"/>
    </xf>
    <xf numFmtId="0" fontId="1" fillId="0" borderId="0" xfId="0" applyFont="1" applyAlignment="1">
      <alignment horizontal="left" vertical="top"/>
    </xf>
    <xf numFmtId="0" fontId="1" fillId="0" borderId="9" xfId="0" applyFont="1" applyBorder="1" applyAlignment="1">
      <alignment horizontal="left" vertical="top" wrapText="1"/>
    </xf>
    <xf numFmtId="0" fontId="1" fillId="0" borderId="0" xfId="0" applyFont="1" applyAlignment="1">
      <alignment horizontal="left" vertical="top" wrapText="1"/>
    </xf>
    <xf numFmtId="0" fontId="1" fillId="0" borderId="11" xfId="0" applyFont="1" applyBorder="1" applyAlignment="1">
      <alignment horizontal="left" vertical="center" wrapText="1"/>
    </xf>
    <xf numFmtId="0" fontId="1" fillId="0" borderId="3" xfId="0" applyFont="1" applyBorder="1" applyAlignment="1">
      <alignment horizontal="left" vertical="center" wrapText="1"/>
    </xf>
    <xf numFmtId="0" fontId="31" fillId="0" borderId="0" xfId="0" applyFont="1" applyAlignment="1">
      <alignment horizontal="left" vertical="top"/>
    </xf>
    <xf numFmtId="0" fontId="31" fillId="0" borderId="0" xfId="0" applyFont="1" applyAlignment="1">
      <alignment horizontal="center" vertical="top"/>
    </xf>
    <xf numFmtId="0" fontId="33" fillId="0" borderId="18" xfId="0" applyFont="1" applyBorder="1" applyAlignment="1">
      <alignment horizontal="center" vertical="center"/>
    </xf>
    <xf numFmtId="0" fontId="32" fillId="0" borderId="18" xfId="0" applyFont="1" applyBorder="1" applyAlignment="1">
      <alignment vertical="top" wrapText="1"/>
    </xf>
    <xf numFmtId="0" fontId="31" fillId="0" borderId="18" xfId="0" applyFont="1" applyBorder="1" applyAlignment="1">
      <alignment horizontal="left" vertical="top"/>
    </xf>
    <xf numFmtId="0" fontId="31" fillId="0" borderId="18" xfId="0" applyFont="1" applyBorder="1" applyAlignment="1">
      <alignment vertical="top" wrapText="1"/>
    </xf>
    <xf numFmtId="0" fontId="32" fillId="0" borderId="18" xfId="0" applyFont="1" applyBorder="1" applyAlignment="1">
      <alignment horizontal="left" vertical="top" wrapText="1"/>
    </xf>
    <xf numFmtId="0" fontId="31" fillId="0" borderId="18" xfId="0" applyFont="1" applyBorder="1" applyAlignment="1">
      <alignment horizontal="center" vertical="top"/>
    </xf>
    <xf numFmtId="0" fontId="0" fillId="0" borderId="0" xfId="0" applyAlignment="1">
      <alignment horizontal="center" vertical="top"/>
    </xf>
    <xf numFmtId="0" fontId="33" fillId="0" borderId="19" xfId="0" applyFont="1" applyBorder="1" applyAlignment="1">
      <alignment horizontal="center" vertical="center"/>
    </xf>
    <xf numFmtId="0" fontId="34" fillId="0" borderId="18" xfId="0" applyFont="1" applyBorder="1" applyAlignment="1">
      <alignment horizontal="left" vertical="top"/>
    </xf>
    <xf numFmtId="0" fontId="1" fillId="0" borderId="0" xfId="0" applyFont="1" applyAlignment="1">
      <alignment horizontal="left" vertical="center" wrapText="1"/>
    </xf>
    <xf numFmtId="0" fontId="1" fillId="0" borderId="0" xfId="0" applyFont="1" applyAlignment="1">
      <alignment vertical="center" wrapText="1"/>
    </xf>
    <xf numFmtId="0" fontId="1" fillId="0" borderId="5" xfId="0" applyFont="1" applyBorder="1" applyAlignment="1">
      <alignment vertical="top" wrapText="1"/>
    </xf>
    <xf numFmtId="0" fontId="1" fillId="0" borderId="7" xfId="0" applyFont="1" applyBorder="1" applyAlignment="1">
      <alignment vertical="top" wrapText="1"/>
    </xf>
    <xf numFmtId="0" fontId="1" fillId="0" borderId="17" xfId="0" applyFont="1" applyBorder="1" applyAlignment="1">
      <alignment vertical="center" wrapText="1"/>
    </xf>
    <xf numFmtId="0" fontId="1" fillId="0" borderId="4" xfId="0" applyFont="1" applyBorder="1" applyAlignment="1">
      <alignment vertical="center" wrapText="1"/>
    </xf>
    <xf numFmtId="0" fontId="1" fillId="0" borderId="16" xfId="0" applyFont="1" applyBorder="1" applyAlignment="1">
      <alignment wrapText="1"/>
    </xf>
    <xf numFmtId="0" fontId="1" fillId="0" borderId="15" xfId="0" applyFont="1" applyBorder="1" applyAlignment="1">
      <alignment vertical="top" wrapText="1"/>
    </xf>
    <xf numFmtId="0" fontId="1" fillId="0" borderId="1" xfId="0" applyFont="1" applyBorder="1" applyAlignment="1">
      <alignment vertical="top" wrapText="1"/>
    </xf>
    <xf numFmtId="0" fontId="1" fillId="0" borderId="14" xfId="0" applyFont="1" applyBorder="1" applyAlignment="1">
      <alignment vertical="top" wrapText="1"/>
    </xf>
    <xf numFmtId="0" fontId="5" fillId="0" borderId="18" xfId="0" applyFont="1" applyBorder="1" applyAlignment="1">
      <alignment horizontal="left" vertical="top" wrapText="1"/>
    </xf>
    <xf numFmtId="0" fontId="1" fillId="0" borderId="18" xfId="0" applyFont="1" applyBorder="1" applyAlignment="1">
      <alignment horizontal="left" vertical="center" wrapText="1"/>
    </xf>
    <xf numFmtId="0" fontId="1" fillId="0" borderId="18" xfId="0" applyFont="1" applyBorder="1" applyAlignment="1">
      <alignment vertical="top" wrapText="1"/>
    </xf>
    <xf numFmtId="0" fontId="1" fillId="0" borderId="18" xfId="0" applyFont="1" applyBorder="1" applyAlignment="1">
      <alignment horizontal="left" vertical="top" wrapText="1"/>
    </xf>
    <xf numFmtId="1" fontId="1" fillId="0" borderId="18" xfId="0" applyNumberFormat="1" applyFont="1" applyBorder="1" applyAlignment="1">
      <alignment horizontal="center" vertical="center" shrinkToFit="1"/>
    </xf>
    <xf numFmtId="0" fontId="5" fillId="0" borderId="18" xfId="0" applyFont="1" applyBorder="1" applyAlignment="1">
      <alignment vertical="top" wrapText="1"/>
    </xf>
    <xf numFmtId="0" fontId="5" fillId="0" borderId="18" xfId="0" applyFont="1" applyBorder="1" applyAlignment="1">
      <alignment horizontal="center" wrapText="1"/>
    </xf>
    <xf numFmtId="0" fontId="1" fillId="0" borderId="18" xfId="0" applyFont="1" applyBorder="1" applyAlignment="1">
      <alignment vertical="center" wrapText="1"/>
    </xf>
    <xf numFmtId="0" fontId="5" fillId="0" borderId="18" xfId="0" applyFont="1" applyBorder="1" applyAlignment="1">
      <alignment horizontal="center" vertical="center" wrapText="1"/>
    </xf>
    <xf numFmtId="1" fontId="30" fillId="0" borderId="18" xfId="0" applyNumberFormat="1" applyFont="1" applyBorder="1" applyAlignment="1">
      <alignment horizontal="center" vertical="center" shrinkToFit="1"/>
    </xf>
    <xf numFmtId="1" fontId="1" fillId="0" borderId="18" xfId="0" applyNumberFormat="1" applyFont="1" applyBorder="1" applyAlignment="1">
      <alignment horizontal="center" shrinkToFit="1"/>
    </xf>
    <xf numFmtId="0" fontId="1" fillId="0" borderId="18" xfId="0" applyFont="1" applyBorder="1" applyAlignment="1">
      <alignment horizontal="center" vertical="center" wrapText="1"/>
    </xf>
    <xf numFmtId="1" fontId="8" fillId="0" borderId="18" xfId="0" applyNumberFormat="1" applyFont="1" applyBorder="1" applyAlignment="1">
      <alignment horizontal="center" vertical="center" shrinkToFit="1"/>
    </xf>
    <xf numFmtId="1" fontId="23" fillId="0" borderId="18" xfId="0" applyNumberFormat="1" applyFont="1" applyBorder="1" applyAlignment="1">
      <alignment horizontal="center" vertical="center" shrinkToFit="1"/>
    </xf>
    <xf numFmtId="1" fontId="24" fillId="0" borderId="18" xfId="0" applyNumberFormat="1" applyFont="1" applyBorder="1" applyAlignment="1">
      <alignment horizontal="center" vertical="center" shrinkToFit="1"/>
    </xf>
    <xf numFmtId="1" fontId="21" fillId="0" borderId="18" xfId="0" applyNumberFormat="1" applyFont="1" applyBorder="1" applyAlignment="1">
      <alignment horizontal="center" vertical="center" shrinkToFit="1"/>
    </xf>
    <xf numFmtId="0" fontId="1" fillId="0" borderId="0" xfId="0" applyFont="1" applyAlignment="1">
      <alignment horizontal="center" vertical="center"/>
    </xf>
    <xf numFmtId="0" fontId="1" fillId="0" borderId="18" xfId="0" applyFont="1" applyBorder="1" applyAlignment="1">
      <alignment horizontal="center" vertical="top" wrapText="1"/>
    </xf>
    <xf numFmtId="1" fontId="21" fillId="0" borderId="18" xfId="0" applyNumberFormat="1" applyFont="1" applyBorder="1" applyAlignment="1">
      <alignment vertical="center" shrinkToFit="1"/>
    </xf>
    <xf numFmtId="165" fontId="1" fillId="0" borderId="18" xfId="0" applyNumberFormat="1" applyFont="1" applyBorder="1" applyAlignment="1">
      <alignment vertical="center" shrinkToFit="1"/>
    </xf>
    <xf numFmtId="1" fontId="1" fillId="0" borderId="18" xfId="0" applyNumberFormat="1" applyFont="1" applyBorder="1" applyAlignment="1">
      <alignment vertical="center" shrinkToFit="1"/>
    </xf>
    <xf numFmtId="1" fontId="20" fillId="0" borderId="18" xfId="0" applyNumberFormat="1" applyFont="1" applyBorder="1" applyAlignment="1">
      <alignment vertical="center" shrinkToFit="1"/>
    </xf>
    <xf numFmtId="165" fontId="26" fillId="0" borderId="18" xfId="0" applyNumberFormat="1" applyFont="1" applyBorder="1" applyAlignment="1">
      <alignment vertical="center" shrinkToFit="1"/>
    </xf>
    <xf numFmtId="165" fontId="15" fillId="0" borderId="18" xfId="0" applyNumberFormat="1" applyFont="1" applyBorder="1" applyAlignment="1">
      <alignment vertical="center" shrinkToFit="1"/>
    </xf>
    <xf numFmtId="0" fontId="1" fillId="0" borderId="0" xfId="0" applyFont="1" applyAlignment="1">
      <alignment vertical="center"/>
    </xf>
    <xf numFmtId="0" fontId="31" fillId="0" borderId="18" xfId="0" applyFont="1" applyBorder="1" applyAlignment="1">
      <alignment horizontal="center" vertical="center" wrapText="1"/>
    </xf>
    <xf numFmtId="0" fontId="42" fillId="0" borderId="18" xfId="0" applyFont="1" applyBorder="1" applyAlignment="1">
      <alignment horizontal="center" vertical="center" wrapText="1"/>
    </xf>
    <xf numFmtId="0" fontId="43" fillId="0" borderId="18" xfId="0" applyFont="1" applyBorder="1" applyAlignment="1">
      <alignment horizontal="center" vertical="center" wrapText="1"/>
    </xf>
    <xf numFmtId="165" fontId="43" fillId="0" borderId="18" xfId="0" applyNumberFormat="1" applyFont="1" applyBorder="1" applyAlignment="1">
      <alignment horizontal="center" vertical="center" wrapText="1"/>
    </xf>
    <xf numFmtId="165" fontId="43" fillId="0" borderId="18" xfId="0" applyNumberFormat="1" applyFont="1" applyBorder="1" applyAlignment="1">
      <alignment horizontal="center" vertical="center" shrinkToFit="1"/>
    </xf>
    <xf numFmtId="165" fontId="44" fillId="0" borderId="18" xfId="0" applyNumberFormat="1" applyFont="1" applyBorder="1" applyAlignment="1">
      <alignment horizontal="center" vertical="center" shrinkToFit="1"/>
    </xf>
    <xf numFmtId="1" fontId="43" fillId="0" borderId="18" xfId="0" applyNumberFormat="1" applyFont="1" applyBorder="1" applyAlignment="1">
      <alignment horizontal="center" vertical="center" shrinkToFit="1"/>
    </xf>
    <xf numFmtId="165" fontId="45" fillId="0" borderId="18" xfId="0" applyNumberFormat="1" applyFont="1" applyBorder="1" applyAlignment="1">
      <alignment horizontal="center" vertical="center" shrinkToFit="1"/>
    </xf>
    <xf numFmtId="165" fontId="43" fillId="0" borderId="18" xfId="0" applyNumberFormat="1" applyFont="1" applyBorder="1" applyAlignment="1">
      <alignment vertical="center" shrinkToFit="1"/>
    </xf>
    <xf numFmtId="2" fontId="48" fillId="0" borderId="18" xfId="0" applyNumberFormat="1" applyFont="1" applyBorder="1" applyAlignment="1">
      <alignment horizontal="center" vertical="center" shrinkToFit="1"/>
    </xf>
    <xf numFmtId="0" fontId="43" fillId="0" borderId="0" xfId="0" applyFont="1" applyAlignment="1">
      <alignment horizontal="center" vertical="center"/>
    </xf>
    <xf numFmtId="165" fontId="46" fillId="0" borderId="18" xfId="0" applyNumberFormat="1" applyFont="1" applyBorder="1" applyAlignment="1">
      <alignment horizontal="center" vertical="center" shrinkToFit="1"/>
    </xf>
    <xf numFmtId="165" fontId="47" fillId="0" borderId="18" xfId="0" applyNumberFormat="1" applyFont="1" applyBorder="1" applyAlignment="1">
      <alignment horizontal="center" vertical="center" shrinkToFit="1"/>
    </xf>
    <xf numFmtId="166" fontId="8" fillId="0" borderId="18" xfId="1" applyNumberFormat="1" applyFont="1" applyBorder="1" applyAlignment="1">
      <alignment horizontal="right" vertical="center" shrinkToFit="1"/>
    </xf>
    <xf numFmtId="166" fontId="1" fillId="0" borderId="18" xfId="1" applyNumberFormat="1" applyFont="1" applyBorder="1" applyAlignment="1">
      <alignment horizontal="right" vertical="center" wrapText="1"/>
    </xf>
    <xf numFmtId="0" fontId="50" fillId="0" borderId="0" xfId="0" applyFont="1" applyAlignment="1">
      <alignment horizontal="left" vertical="top"/>
    </xf>
    <xf numFmtId="0" fontId="50" fillId="0" borderId="0" xfId="0" applyFont="1" applyAlignment="1">
      <alignment horizontal="center" vertical="top"/>
    </xf>
    <xf numFmtId="0" fontId="57" fillId="0" borderId="22" xfId="0" applyFont="1" applyBorder="1" applyAlignment="1">
      <alignment horizontal="center" vertical="center" wrapText="1"/>
    </xf>
    <xf numFmtId="0" fontId="31" fillId="0" borderId="26" xfId="0" applyFont="1" applyBorder="1" applyAlignment="1">
      <alignment horizontal="left" wrapText="1"/>
    </xf>
    <xf numFmtId="0" fontId="31" fillId="0" borderId="0" xfId="0" applyFont="1" applyAlignment="1">
      <alignment horizontal="left" vertical="top" wrapText="1" indent="1"/>
    </xf>
    <xf numFmtId="0" fontId="31" fillId="0" borderId="25" xfId="0" applyFont="1" applyBorder="1" applyAlignment="1">
      <alignment horizontal="left" vertical="top" wrapText="1" indent="1"/>
    </xf>
    <xf numFmtId="0" fontId="31" fillId="0" borderId="18" xfId="0" applyFont="1" applyBorder="1" applyAlignment="1">
      <alignment horizontal="left" vertical="top" wrapText="1"/>
    </xf>
    <xf numFmtId="0" fontId="32" fillId="0" borderId="18" xfId="0" applyFont="1" applyBorder="1" applyAlignment="1">
      <alignment horizontal="center" wrapText="1"/>
    </xf>
    <xf numFmtId="1" fontId="31" fillId="0" borderId="18" xfId="0" applyNumberFormat="1" applyFont="1" applyBorder="1" applyAlignment="1">
      <alignment horizontal="center" shrinkToFit="1"/>
    </xf>
    <xf numFmtId="0" fontId="31" fillId="0" borderId="18" xfId="0" applyFont="1" applyBorder="1" applyAlignment="1">
      <alignment horizontal="center" vertical="top" wrapText="1"/>
    </xf>
    <xf numFmtId="0" fontId="1" fillId="0" borderId="0" xfId="0" applyFont="1" applyAlignment="1">
      <alignment horizontal="left" vertical="center"/>
    </xf>
    <xf numFmtId="166" fontId="42" fillId="2" borderId="18" xfId="1" applyNumberFormat="1" applyFont="1" applyFill="1" applyBorder="1" applyAlignment="1">
      <alignment horizontal="center" vertical="center"/>
    </xf>
    <xf numFmtId="166" fontId="42" fillId="2" borderId="18" xfId="1" applyNumberFormat="1" applyFont="1" applyFill="1" applyBorder="1" applyAlignment="1">
      <alignment horizontal="right" vertical="center"/>
    </xf>
    <xf numFmtId="166" fontId="31" fillId="0" borderId="18" xfId="1" applyNumberFormat="1" applyFont="1" applyBorder="1" applyAlignment="1">
      <alignment horizontal="right" vertical="center" wrapText="1"/>
    </xf>
    <xf numFmtId="166" fontId="31" fillId="0" borderId="18" xfId="1" applyNumberFormat="1" applyFont="1" applyBorder="1" applyAlignment="1">
      <alignment horizontal="right" wrapText="1"/>
    </xf>
    <xf numFmtId="166" fontId="32" fillId="2" borderId="18" xfId="1" applyNumberFormat="1" applyFont="1" applyFill="1" applyBorder="1" applyAlignment="1">
      <alignment horizontal="center" vertical="center"/>
    </xf>
    <xf numFmtId="166" fontId="32" fillId="2" borderId="18" xfId="1" applyNumberFormat="1" applyFont="1" applyFill="1" applyBorder="1" applyAlignment="1">
      <alignment horizontal="right" vertical="center"/>
    </xf>
    <xf numFmtId="166" fontId="31" fillId="0" borderId="18" xfId="1" applyNumberFormat="1" applyFont="1" applyBorder="1" applyAlignment="1">
      <alignment horizontal="left" vertical="center" wrapText="1"/>
    </xf>
    <xf numFmtId="166" fontId="31" fillId="0" borderId="18" xfId="1" applyNumberFormat="1" applyFont="1" applyBorder="1" applyAlignment="1">
      <alignment vertical="top" wrapText="1"/>
    </xf>
    <xf numFmtId="166" fontId="31" fillId="0" borderId="18" xfId="1" applyNumberFormat="1" applyFont="1" applyBorder="1" applyAlignment="1">
      <alignment vertical="center" wrapText="1"/>
    </xf>
    <xf numFmtId="166" fontId="32" fillId="0" borderId="18" xfId="1" applyNumberFormat="1" applyFont="1" applyBorder="1" applyAlignment="1">
      <alignment horizontal="right" vertical="center" wrapText="1"/>
    </xf>
    <xf numFmtId="166" fontId="31" fillId="0" borderId="18" xfId="1" applyNumberFormat="1" applyFont="1" applyBorder="1" applyAlignment="1">
      <alignment horizontal="left" vertical="top" wrapText="1"/>
    </xf>
    <xf numFmtId="166" fontId="31" fillId="0" borderId="18" xfId="1" applyNumberFormat="1" applyFont="1" applyBorder="1" applyAlignment="1">
      <alignment horizontal="left" vertical="center"/>
    </xf>
    <xf numFmtId="0" fontId="82" fillId="0" borderId="18" xfId="0" applyFont="1" applyBorder="1" applyAlignment="1">
      <alignment horizontal="center" vertical="center" wrapText="1"/>
    </xf>
    <xf numFmtId="166" fontId="34" fillId="0" borderId="18" xfId="1" applyNumberFormat="1" applyFont="1" applyBorder="1" applyAlignment="1">
      <alignment horizontal="left" vertical="center" wrapText="1"/>
    </xf>
    <xf numFmtId="166" fontId="42" fillId="0" borderId="18" xfId="1" applyNumberFormat="1" applyFont="1" applyFill="1" applyBorder="1" applyAlignment="1">
      <alignment horizontal="center" vertical="center"/>
    </xf>
    <xf numFmtId="0" fontId="43" fillId="0" borderId="18" xfId="0" applyFont="1" applyBorder="1" applyAlignment="1">
      <alignment vertical="top" wrapText="1"/>
    </xf>
    <xf numFmtId="0" fontId="43" fillId="0" borderId="18" xfId="0" applyFont="1" applyBorder="1" applyAlignment="1">
      <alignment horizontal="left" vertical="top" wrapText="1"/>
    </xf>
    <xf numFmtId="166" fontId="84" fillId="0" borderId="18" xfId="1" applyNumberFormat="1" applyFont="1" applyBorder="1" applyAlignment="1">
      <alignment horizontal="right" vertical="center" shrinkToFit="1"/>
    </xf>
    <xf numFmtId="166" fontId="43" fillId="0" borderId="18" xfId="1" applyNumberFormat="1" applyFont="1" applyBorder="1" applyAlignment="1">
      <alignment horizontal="right" vertical="center" wrapText="1"/>
    </xf>
    <xf numFmtId="1" fontId="84" fillId="0" borderId="18" xfId="0" applyNumberFormat="1" applyFont="1" applyBorder="1" applyAlignment="1">
      <alignment horizontal="center" vertical="center" shrinkToFit="1"/>
    </xf>
    <xf numFmtId="0" fontId="43" fillId="0" borderId="18" xfId="0" applyFont="1" applyBorder="1" applyAlignment="1">
      <alignment horizontal="left" vertical="center" wrapText="1"/>
    </xf>
    <xf numFmtId="0" fontId="42" fillId="0" borderId="18" xfId="0" applyFont="1" applyBorder="1" applyAlignment="1">
      <alignment horizontal="right" wrapText="1" indent="1"/>
    </xf>
    <xf numFmtId="1" fontId="86" fillId="0" borderId="18" xfId="0" applyNumberFormat="1" applyFont="1" applyBorder="1" applyAlignment="1">
      <alignment horizontal="center" vertical="center" shrinkToFit="1"/>
    </xf>
    <xf numFmtId="1" fontId="68" fillId="0" borderId="18" xfId="0" applyNumberFormat="1" applyFont="1" applyBorder="1" applyAlignment="1">
      <alignment horizontal="center" vertical="center" shrinkToFit="1"/>
    </xf>
    <xf numFmtId="1" fontId="43" fillId="0" borderId="18" xfId="0" applyNumberFormat="1" applyFont="1" applyBorder="1" applyAlignment="1">
      <alignment horizontal="center" shrinkToFit="1"/>
    </xf>
    <xf numFmtId="0" fontId="43" fillId="0" borderId="18" xfId="0" applyFont="1" applyBorder="1" applyAlignment="1">
      <alignment horizontal="center" vertical="top" wrapText="1"/>
    </xf>
    <xf numFmtId="0" fontId="43" fillId="0" borderId="18" xfId="0" applyFont="1" applyBorder="1" applyAlignment="1">
      <alignment horizontal="left" vertical="top"/>
    </xf>
    <xf numFmtId="1" fontId="48" fillId="0" borderId="18" xfId="0" applyNumberFormat="1" applyFont="1" applyBorder="1" applyAlignment="1">
      <alignment horizontal="center" vertical="center" shrinkToFit="1"/>
    </xf>
    <xf numFmtId="1" fontId="69" fillId="0" borderId="18" xfId="0" applyNumberFormat="1" applyFont="1" applyBorder="1" applyAlignment="1">
      <alignment horizontal="center" vertical="center" shrinkToFit="1"/>
    </xf>
    <xf numFmtId="166" fontId="42" fillId="2" borderId="18" xfId="1" applyNumberFormat="1" applyFont="1" applyFill="1" applyBorder="1" applyAlignment="1">
      <alignment horizontal="center"/>
    </xf>
    <xf numFmtId="166" fontId="32" fillId="2" borderId="18" xfId="1" applyNumberFormat="1" applyFont="1" applyFill="1" applyBorder="1" applyAlignment="1">
      <alignment horizontal="center"/>
    </xf>
    <xf numFmtId="0" fontId="11" fillId="0" borderId="28" xfId="0" applyFont="1" applyBorder="1" applyAlignment="1">
      <alignment vertical="center" wrapText="1"/>
    </xf>
    <xf numFmtId="0" fontId="11" fillId="0" borderId="20" xfId="0" applyFont="1" applyBorder="1" applyAlignment="1">
      <alignment horizontal="center" wrapText="1"/>
    </xf>
    <xf numFmtId="166" fontId="87" fillId="0" borderId="18" xfId="0" applyNumberFormat="1" applyFont="1" applyBorder="1" applyAlignment="1">
      <alignment vertical="center" wrapText="1"/>
    </xf>
    <xf numFmtId="0" fontId="11" fillId="0" borderId="0" xfId="0" applyFont="1" applyAlignment="1">
      <alignment vertical="center"/>
    </xf>
    <xf numFmtId="0" fontId="5" fillId="0" borderId="0" xfId="0" applyFont="1" applyAlignment="1">
      <alignment vertical="center"/>
    </xf>
    <xf numFmtId="0" fontId="11" fillId="0" borderId="0" xfId="0" applyFont="1" applyAlignment="1">
      <alignment horizontal="right" vertical="center"/>
    </xf>
    <xf numFmtId="0" fontId="11" fillId="0" borderId="0" xfId="0" applyFont="1" applyAlignment="1">
      <alignment horizontal="left" vertical="center"/>
    </xf>
    <xf numFmtId="15" fontId="32" fillId="0" borderId="0" xfId="0" applyNumberFormat="1" applyFont="1" applyAlignment="1">
      <alignment horizontal="right" vertical="center"/>
    </xf>
    <xf numFmtId="0" fontId="32"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0" fontId="88" fillId="0" borderId="0" xfId="0" applyFont="1" applyAlignment="1">
      <alignment horizontal="center" vertical="center"/>
    </xf>
    <xf numFmtId="0" fontId="89" fillId="0" borderId="29" xfId="0" applyFont="1" applyBorder="1" applyAlignment="1">
      <alignment horizontal="center" vertical="center"/>
    </xf>
    <xf numFmtId="0" fontId="89" fillId="0" borderId="30" xfId="0" applyFont="1" applyBorder="1" applyAlignment="1">
      <alignment horizontal="center" vertical="center"/>
    </xf>
    <xf numFmtId="0" fontId="89" fillId="0" borderId="31" xfId="0" applyFont="1" applyBorder="1" applyAlignment="1">
      <alignment horizontal="center" vertical="center"/>
    </xf>
    <xf numFmtId="0" fontId="0" fillId="0" borderId="0" xfId="0"/>
    <xf numFmtId="0" fontId="90" fillId="0" borderId="19" xfId="0" applyFont="1" applyBorder="1" applyAlignment="1">
      <alignment horizontal="center" vertical="center"/>
    </xf>
    <xf numFmtId="166" fontId="90" fillId="0" borderId="19" xfId="1" applyNumberFormat="1" applyFont="1" applyBorder="1" applyAlignment="1">
      <alignment horizontal="center" vertical="center"/>
    </xf>
    <xf numFmtId="0" fontId="90" fillId="0" borderId="18" xfId="0" applyFont="1" applyBorder="1" applyAlignment="1">
      <alignment horizontal="center" vertical="center"/>
    </xf>
    <xf numFmtId="166" fontId="90" fillId="0" borderId="18" xfId="1" applyNumberFormat="1" applyFont="1" applyBorder="1" applyAlignment="1">
      <alignment horizontal="center" vertical="center"/>
    </xf>
    <xf numFmtId="166" fontId="91" fillId="0" borderId="31" xfId="1" applyNumberFormat="1" applyFont="1" applyBorder="1" applyAlignment="1">
      <alignment horizontal="center" vertical="center"/>
    </xf>
    <xf numFmtId="0" fontId="0" fillId="0" borderId="0" xfId="0" applyAlignment="1">
      <alignment horizontal="center" vertical="center"/>
    </xf>
    <xf numFmtId="166" fontId="0" fillId="0" borderId="0" xfId="1" applyNumberFormat="1" applyFont="1" applyAlignment="1">
      <alignment horizontal="center" vertical="center"/>
    </xf>
    <xf numFmtId="166" fontId="0" fillId="0" borderId="0" xfId="0" applyNumberFormat="1" applyAlignment="1">
      <alignment horizontal="center" vertical="center"/>
    </xf>
    <xf numFmtId="0" fontId="87" fillId="0" borderId="18" xfId="0" applyFont="1" applyBorder="1" applyAlignment="1">
      <alignment vertical="center" wrapText="1"/>
    </xf>
    <xf numFmtId="0" fontId="92" fillId="0" borderId="18" xfId="0" applyFont="1" applyBorder="1" applyAlignment="1">
      <alignment horizontal="center" vertical="center" wrapText="1"/>
    </xf>
    <xf numFmtId="0" fontId="11" fillId="0" borderId="18" xfId="0" applyFont="1" applyBorder="1" applyAlignment="1">
      <alignment horizontal="left" vertical="top" wrapText="1" indent="19"/>
    </xf>
    <xf numFmtId="0" fontId="87" fillId="0" borderId="18" xfId="0" applyFont="1" applyBorder="1" applyAlignment="1">
      <alignment horizontal="center" vertical="center" wrapText="1"/>
    </xf>
    <xf numFmtId="0" fontId="92" fillId="0" borderId="18" xfId="0" applyFont="1" applyBorder="1" applyAlignment="1">
      <alignment vertical="center" wrapText="1"/>
    </xf>
    <xf numFmtId="166" fontId="92" fillId="0" borderId="18" xfId="1" applyNumberFormat="1" applyFont="1" applyBorder="1" applyAlignment="1">
      <alignment horizontal="left" vertical="center" wrapText="1"/>
    </xf>
    <xf numFmtId="0" fontId="87" fillId="0" borderId="0" xfId="0" applyFont="1" applyAlignment="1">
      <alignment horizontal="left" vertical="top"/>
    </xf>
    <xf numFmtId="164" fontId="0" fillId="0" borderId="0" xfId="0" applyNumberFormat="1" applyAlignment="1">
      <alignment horizontal="center" vertical="center"/>
    </xf>
    <xf numFmtId="166" fontId="1" fillId="0" borderId="0" xfId="1" applyNumberFormat="1" applyFont="1" applyAlignment="1">
      <alignment horizontal="right" vertical="center"/>
    </xf>
    <xf numFmtId="166" fontId="1" fillId="0" borderId="0" xfId="0" applyNumberFormat="1" applyFont="1" applyAlignment="1">
      <alignment horizontal="left" vertical="top"/>
    </xf>
    <xf numFmtId="0" fontId="34" fillId="0" borderId="22" xfId="0" applyFont="1" applyBorder="1" applyAlignment="1">
      <alignment horizontal="center" vertical="center" wrapText="1"/>
    </xf>
    <xf numFmtId="1" fontId="1" fillId="0" borderId="0" xfId="0" applyNumberFormat="1" applyFont="1" applyAlignment="1">
      <alignment horizontal="left" vertical="top"/>
    </xf>
    <xf numFmtId="0" fontId="11" fillId="0" borderId="18" xfId="0" applyFont="1" applyBorder="1" applyAlignment="1">
      <alignment horizontal="center" vertical="center" wrapText="1"/>
    </xf>
    <xf numFmtId="0" fontId="11" fillId="0" borderId="32" xfId="0" applyFont="1" applyBorder="1" applyAlignment="1">
      <alignment horizontal="center" vertical="top" wrapText="1"/>
    </xf>
    <xf numFmtId="0" fontId="95" fillId="0" borderId="18" xfId="0" applyFont="1" applyBorder="1" applyAlignment="1">
      <alignment horizontal="center" vertical="center" wrapText="1"/>
    </xf>
    <xf numFmtId="0" fontId="11" fillId="0" borderId="19" xfId="0" applyFont="1" applyBorder="1" applyAlignment="1">
      <alignment vertical="top" wrapText="1"/>
    </xf>
    <xf numFmtId="0" fontId="66" fillId="0" borderId="23" xfId="0" applyFont="1" applyBorder="1" applyAlignment="1">
      <alignment horizontal="center" vertical="center" wrapText="1"/>
    </xf>
    <xf numFmtId="0" fontId="67" fillId="0" borderId="23" xfId="0" applyFont="1" applyBorder="1" applyAlignment="1">
      <alignment horizontal="center" vertical="center" wrapText="1"/>
    </xf>
    <xf numFmtId="166" fontId="1" fillId="0" borderId="18" xfId="1" applyNumberFormat="1" applyFont="1" applyBorder="1" applyAlignment="1">
      <alignment horizontal="right" wrapText="1"/>
    </xf>
    <xf numFmtId="167" fontId="31" fillId="0" borderId="18" xfId="1" applyNumberFormat="1" applyFont="1" applyBorder="1" applyAlignment="1">
      <alignment horizontal="right" vertical="center" wrapText="1"/>
    </xf>
    <xf numFmtId="164" fontId="1" fillId="0" borderId="18" xfId="1" applyFont="1" applyBorder="1" applyAlignment="1">
      <alignment horizontal="right" vertical="center" wrapText="1"/>
    </xf>
    <xf numFmtId="0" fontId="31" fillId="0" borderId="0" xfId="0" applyFont="1" applyAlignment="1">
      <alignment horizontal="left" vertical="center" wrapText="1"/>
    </xf>
    <xf numFmtId="0" fontId="31" fillId="0" borderId="18" xfId="0" applyFont="1" applyBorder="1" applyAlignment="1">
      <alignment vertical="center" wrapText="1"/>
    </xf>
    <xf numFmtId="0" fontId="31" fillId="0" borderId="0" xfId="0" applyFont="1" applyAlignment="1">
      <alignment horizontal="left" vertical="center"/>
    </xf>
    <xf numFmtId="0" fontId="89" fillId="0" borderId="18" xfId="0" applyFont="1" applyBorder="1" applyAlignment="1">
      <alignment horizontal="center" vertical="center"/>
    </xf>
    <xf numFmtId="166" fontId="89" fillId="0" borderId="18" xfId="1" applyNumberFormat="1" applyFont="1" applyBorder="1" applyAlignment="1">
      <alignment horizontal="center" vertical="center"/>
    </xf>
    <xf numFmtId="0" fontId="90" fillId="0" borderId="34" xfId="0" applyFont="1" applyBorder="1" applyAlignment="1">
      <alignment horizontal="center" vertical="center"/>
    </xf>
    <xf numFmtId="166" fontId="90" fillId="0" borderId="35" xfId="1" applyNumberFormat="1" applyFont="1" applyBorder="1" applyAlignment="1">
      <alignment horizontal="center" vertical="center"/>
    </xf>
    <xf numFmtId="0" fontId="90" fillId="0" borderId="36" xfId="0" applyFont="1" applyBorder="1" applyAlignment="1">
      <alignment horizontal="center" vertical="center"/>
    </xf>
    <xf numFmtId="166" fontId="90" fillId="0" borderId="37" xfId="1" applyNumberFormat="1" applyFont="1" applyBorder="1" applyAlignment="1">
      <alignment horizontal="center" vertical="center"/>
    </xf>
    <xf numFmtId="0" fontId="89" fillId="0" borderId="36" xfId="0" applyFont="1" applyBorder="1" applyAlignment="1">
      <alignment horizontal="center" vertical="center"/>
    </xf>
    <xf numFmtId="166" fontId="89" fillId="0" borderId="37" xfId="1" applyNumberFormat="1" applyFont="1" applyBorder="1" applyAlignment="1">
      <alignment horizontal="center" vertical="center"/>
    </xf>
    <xf numFmtId="0" fontId="90" fillId="0" borderId="38" xfId="0" applyFont="1" applyBorder="1" applyAlignment="1">
      <alignment horizontal="center" vertical="center"/>
    </xf>
    <xf numFmtId="0" fontId="90" fillId="0" borderId="0" xfId="0" applyFont="1" applyAlignment="1">
      <alignment horizontal="center" vertical="center"/>
    </xf>
    <xf numFmtId="166" fontId="90" fillId="0" borderId="39" xfId="1" applyNumberFormat="1" applyFont="1" applyBorder="1" applyAlignment="1">
      <alignment horizontal="center" vertical="center"/>
    </xf>
    <xf numFmtId="0" fontId="11" fillId="0" borderId="32" xfId="0" applyFont="1" applyBorder="1" applyAlignment="1">
      <alignment horizontal="center" vertical="center" wrapText="1"/>
    </xf>
    <xf numFmtId="0" fontId="11" fillId="0" borderId="19" xfId="0" applyFont="1" applyBorder="1" applyAlignment="1">
      <alignment horizontal="center" vertical="top" wrapText="1"/>
    </xf>
    <xf numFmtId="167" fontId="32" fillId="2" borderId="18" xfId="1" applyNumberFormat="1" applyFont="1" applyFill="1" applyBorder="1" applyAlignment="1">
      <alignment horizontal="center" vertical="center"/>
    </xf>
    <xf numFmtId="164" fontId="32" fillId="2" borderId="18" xfId="1" applyFont="1" applyFill="1" applyBorder="1" applyAlignment="1">
      <alignment horizontal="center" vertical="center"/>
    </xf>
    <xf numFmtId="164" fontId="31" fillId="0" borderId="18" xfId="1" applyFont="1" applyBorder="1" applyAlignment="1">
      <alignment horizontal="right" vertical="center" wrapText="1"/>
    </xf>
    <xf numFmtId="167" fontId="42" fillId="2" borderId="18" xfId="1" applyNumberFormat="1" applyFont="1" applyFill="1" applyBorder="1" applyAlignment="1">
      <alignment horizontal="center" vertical="center"/>
    </xf>
    <xf numFmtId="167" fontId="1" fillId="0" borderId="18" xfId="1" applyNumberFormat="1" applyFont="1" applyBorder="1" applyAlignment="1">
      <alignment horizontal="right" vertical="center" wrapText="1"/>
    </xf>
    <xf numFmtId="167" fontId="31" fillId="0" borderId="18" xfId="1" applyNumberFormat="1" applyFont="1" applyBorder="1" applyAlignment="1">
      <alignment horizontal="right" wrapText="1"/>
    </xf>
    <xf numFmtId="164" fontId="43" fillId="0" borderId="18" xfId="0" applyNumberFormat="1" applyFont="1" applyBorder="1" applyAlignment="1">
      <alignment vertical="top" wrapText="1"/>
    </xf>
    <xf numFmtId="164" fontId="42" fillId="2" borderId="18" xfId="1" applyFont="1" applyFill="1" applyBorder="1" applyAlignment="1">
      <alignment horizontal="center" vertical="center"/>
    </xf>
    <xf numFmtId="164" fontId="43" fillId="0" borderId="18" xfId="1" applyFont="1" applyBorder="1" applyAlignment="1">
      <alignment horizontal="right" vertical="center" wrapText="1"/>
    </xf>
    <xf numFmtId="164" fontId="43" fillId="0" borderId="18" xfId="0" applyNumberFormat="1" applyFont="1" applyBorder="1" applyAlignment="1">
      <alignment horizontal="left" vertical="center" wrapText="1"/>
    </xf>
    <xf numFmtId="167" fontId="43" fillId="0" borderId="18" xfId="0" applyNumberFormat="1" applyFont="1" applyBorder="1" applyAlignment="1">
      <alignment vertical="top" wrapText="1"/>
    </xf>
    <xf numFmtId="167" fontId="42" fillId="2" borderId="18" xfId="1" applyNumberFormat="1" applyFont="1" applyFill="1" applyBorder="1" applyAlignment="1">
      <alignment horizontal="center"/>
    </xf>
    <xf numFmtId="167" fontId="43" fillId="0" borderId="18" xfId="1" applyNumberFormat="1" applyFont="1" applyBorder="1" applyAlignment="1">
      <alignment horizontal="right" vertical="center" wrapText="1"/>
    </xf>
    <xf numFmtId="167" fontId="43" fillId="0" borderId="18" xfId="0" applyNumberFormat="1" applyFont="1" applyBorder="1" applyAlignment="1">
      <alignment horizontal="left" vertical="center" wrapText="1"/>
    </xf>
    <xf numFmtId="164" fontId="31" fillId="0" borderId="18" xfId="1" applyFont="1" applyBorder="1" applyAlignment="1">
      <alignment horizontal="right" wrapText="1"/>
    </xf>
    <xf numFmtId="167" fontId="3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xf>
    <xf numFmtId="164" fontId="32" fillId="0" borderId="18" xfId="1" applyFont="1" applyFill="1" applyBorder="1" applyAlignment="1">
      <alignment horizontal="center" vertical="center"/>
    </xf>
    <xf numFmtId="167" fontId="42" fillId="0" borderId="18" xfId="1" applyNumberFormat="1" applyFont="1" applyFill="1" applyBorder="1" applyAlignment="1">
      <alignment horizontal="center" vertical="center"/>
    </xf>
    <xf numFmtId="166" fontId="32" fillId="0" borderId="18" xfId="1" applyNumberFormat="1" applyFont="1" applyFill="1" applyBorder="1" applyAlignment="1">
      <alignment horizontal="center" vertical="center"/>
    </xf>
    <xf numFmtId="166" fontId="31" fillId="0" borderId="18" xfId="1" applyNumberFormat="1" applyFont="1" applyFill="1" applyBorder="1" applyAlignment="1">
      <alignment vertical="center" wrapText="1"/>
    </xf>
    <xf numFmtId="167" fontId="42" fillId="0" borderId="18" xfId="1" applyNumberFormat="1" applyFont="1" applyFill="1" applyBorder="1" applyAlignment="1">
      <alignment horizontal="center"/>
    </xf>
    <xf numFmtId="0" fontId="32" fillId="0" borderId="0" xfId="0" applyFont="1" applyAlignment="1">
      <alignment horizontal="left" vertical="center"/>
    </xf>
    <xf numFmtId="0" fontId="88" fillId="0" borderId="0" xfId="0" applyFont="1" applyAlignment="1">
      <alignment horizontal="center" vertical="center"/>
    </xf>
    <xf numFmtId="0" fontId="1" fillId="0" borderId="12" xfId="0" applyFont="1" applyBorder="1" applyAlignment="1">
      <alignment horizontal="left" vertical="top" wrapText="1"/>
    </xf>
    <xf numFmtId="0" fontId="1" fillId="0" borderId="10"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1" fillId="0" borderId="0" xfId="0" applyFont="1" applyAlignment="1">
      <alignment vertical="top" wrapText="1"/>
    </xf>
    <xf numFmtId="0" fontId="1" fillId="0" borderId="0" xfId="0" applyFont="1" applyAlignment="1">
      <alignment horizontal="right" vertical="center" wrapText="1"/>
    </xf>
    <xf numFmtId="0" fontId="1" fillId="0" borderId="13" xfId="0" applyFont="1" applyBorder="1" applyAlignment="1">
      <alignment horizontal="left" vertical="top" wrapText="1"/>
    </xf>
    <xf numFmtId="0" fontId="94" fillId="0" borderId="18"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19" xfId="0" applyFont="1" applyBorder="1" applyAlignment="1">
      <alignment horizontal="center" vertical="center" wrapText="1"/>
    </xf>
    <xf numFmtId="0" fontId="42" fillId="0" borderId="32" xfId="0" applyFont="1" applyBorder="1" applyAlignment="1">
      <alignment horizontal="center" vertical="center" wrapText="1"/>
    </xf>
    <xf numFmtId="0" fontId="42" fillId="0" borderId="19"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2" xfId="0" applyFont="1" applyBorder="1" applyAlignment="1">
      <alignment horizontal="center" vertical="top" wrapText="1"/>
    </xf>
    <xf numFmtId="0" fontId="11" fillId="0" borderId="19" xfId="0" applyFont="1" applyBorder="1" applyAlignment="1">
      <alignment horizontal="center" vertical="top" wrapText="1"/>
    </xf>
    <xf numFmtId="0" fontId="87" fillId="0" borderId="20" xfId="0" applyFont="1" applyBorder="1" applyAlignment="1">
      <alignment horizontal="center" vertical="center" wrapText="1"/>
    </xf>
    <xf numFmtId="0" fontId="87" fillId="0" borderId="28" xfId="0" applyFont="1" applyBorder="1" applyAlignment="1">
      <alignment horizontal="center" vertical="center" wrapText="1"/>
    </xf>
    <xf numFmtId="0" fontId="87" fillId="0" borderId="21" xfId="0" applyFont="1" applyBorder="1" applyAlignment="1">
      <alignment horizontal="center" vertical="center" wrapText="1"/>
    </xf>
    <xf numFmtId="0" fontId="1" fillId="0" borderId="2" xfId="0" applyFont="1" applyBorder="1" applyAlignment="1">
      <alignment horizontal="right" vertical="center" wrapText="1"/>
    </xf>
    <xf numFmtId="0" fontId="50" fillId="0" borderId="0" xfId="0" applyFont="1" applyAlignment="1">
      <alignment horizontal="left" vertical="top" wrapText="1" indent="1"/>
    </xf>
    <xf numFmtId="0" fontId="54" fillId="0" borderId="0" xfId="0" applyFont="1" applyAlignment="1">
      <alignment horizontal="right" vertical="center" wrapText="1" indent="1"/>
    </xf>
    <xf numFmtId="0" fontId="96" fillId="0" borderId="33" xfId="0" applyFont="1" applyBorder="1" applyAlignment="1">
      <alignment horizontal="center" vertical="center" wrapText="1"/>
    </xf>
    <xf numFmtId="0" fontId="50" fillId="0" borderId="0" xfId="0" applyFont="1" applyAlignment="1">
      <alignment horizontal="left" vertical="top" wrapText="1"/>
    </xf>
    <xf numFmtId="0" fontId="50" fillId="0" borderId="0" xfId="0" applyFont="1" applyAlignment="1">
      <alignment horizontal="right" vertical="center" wrapText="1" indent="1"/>
    </xf>
    <xf numFmtId="0" fontId="31" fillId="0" borderId="24" xfId="0" applyFont="1" applyBorder="1" applyAlignment="1">
      <alignment horizontal="left" vertical="top" wrapText="1" indent="1"/>
    </xf>
    <xf numFmtId="0" fontId="31" fillId="0" borderId="27" xfId="0" applyFont="1" applyBorder="1" applyAlignment="1">
      <alignment horizontal="left" vertical="top" wrapText="1" indent="1"/>
    </xf>
    <xf numFmtId="0" fontId="62" fillId="0" borderId="0" xfId="0" applyFont="1" applyAlignment="1">
      <alignment horizontal="left" vertical="top" wrapText="1" indent="3"/>
    </xf>
    <xf numFmtId="0" fontId="61" fillId="0" borderId="0" xfId="0" applyFont="1" applyAlignment="1">
      <alignment horizontal="right" vertical="top" wrapText="1" indent="3"/>
    </xf>
    <xf numFmtId="0" fontId="33" fillId="0" borderId="18"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209550</xdr:colOff>
      <xdr:row>4</xdr:row>
      <xdr:rowOff>133350</xdr:rowOff>
    </xdr:from>
    <xdr:to>
      <xdr:col>31</xdr:col>
      <xdr:colOff>391518</xdr:colOff>
      <xdr:row>33</xdr:row>
      <xdr:rowOff>48270</xdr:rowOff>
    </xdr:to>
    <xdr:pic>
      <xdr:nvPicPr>
        <xdr:cNvPr id="2" name="Picture 1">
          <a:extLst>
            <a:ext uri="{FF2B5EF4-FFF2-40B4-BE49-F238E27FC236}">
              <a16:creationId xmlns:a16="http://schemas.microsoft.com/office/drawing/2014/main" id="{E07BE477-5112-4412-AF99-E45C08D00AC6}"/>
            </a:ext>
          </a:extLst>
        </xdr:cNvPr>
        <xdr:cNvPicPr>
          <a:picLocks noChangeAspect="1"/>
        </xdr:cNvPicPr>
      </xdr:nvPicPr>
      <xdr:blipFill>
        <a:blip xmlns:r="http://schemas.openxmlformats.org/officeDocument/2006/relationships" r:embed="rId1"/>
        <a:stretch>
          <a:fillRect/>
        </a:stretch>
      </xdr:blipFill>
      <xdr:spPr>
        <a:xfrm>
          <a:off x="13563600" y="619125"/>
          <a:ext cx="7116168" cy="6601470"/>
        </a:xfrm>
        <a:prstGeom prst="rect">
          <a:avLst/>
        </a:prstGeom>
      </xdr:spPr>
    </xdr:pic>
    <xdr:clientData/>
  </xdr:twoCellAnchor>
  <xdr:twoCellAnchor editAs="oneCell">
    <xdr:from>
      <xdr:col>4</xdr:col>
      <xdr:colOff>180975</xdr:colOff>
      <xdr:row>0</xdr:row>
      <xdr:rowOff>76200</xdr:rowOff>
    </xdr:from>
    <xdr:to>
      <xdr:col>4</xdr:col>
      <xdr:colOff>1133475</xdr:colOff>
      <xdr:row>4</xdr:row>
      <xdr:rowOff>6350</xdr:rowOff>
    </xdr:to>
    <xdr:pic>
      <xdr:nvPicPr>
        <xdr:cNvPr id="3" name="Picture 2">
          <a:extLst>
            <a:ext uri="{FF2B5EF4-FFF2-40B4-BE49-F238E27FC236}">
              <a16:creationId xmlns:a16="http://schemas.microsoft.com/office/drawing/2014/main" id="{232EBED1-B46E-CC7A-BB21-F230BDEE9BEF}"/>
            </a:ext>
          </a:extLst>
        </xdr:cNvPr>
        <xdr:cNvPicPr>
          <a:picLocks noChangeAspect="1"/>
        </xdr:cNvPicPr>
      </xdr:nvPicPr>
      <xdr:blipFill>
        <a:blip xmlns:r="http://schemas.openxmlformats.org/officeDocument/2006/relationships" r:embed="rId2"/>
        <a:stretch>
          <a:fillRect/>
        </a:stretch>
      </xdr:blipFill>
      <xdr:spPr>
        <a:xfrm>
          <a:off x="5438775" y="76200"/>
          <a:ext cx="952500" cy="682625"/>
        </a:xfrm>
        <a:prstGeom prst="rect">
          <a:avLst/>
        </a:prstGeom>
      </xdr:spPr>
    </xdr:pic>
    <xdr:clientData/>
  </xdr:twoCellAnchor>
  <xdr:twoCellAnchor editAs="oneCell">
    <xdr:from>
      <xdr:col>0</xdr:col>
      <xdr:colOff>9525</xdr:colOff>
      <xdr:row>0</xdr:row>
      <xdr:rowOff>19050</xdr:rowOff>
    </xdr:from>
    <xdr:to>
      <xdr:col>1</xdr:col>
      <xdr:colOff>803064</xdr:colOff>
      <xdr:row>3</xdr:row>
      <xdr:rowOff>19050</xdr:rowOff>
    </xdr:to>
    <xdr:pic>
      <xdr:nvPicPr>
        <xdr:cNvPr id="5" name="Picture 4">
          <a:extLst>
            <a:ext uri="{FF2B5EF4-FFF2-40B4-BE49-F238E27FC236}">
              <a16:creationId xmlns:a16="http://schemas.microsoft.com/office/drawing/2014/main" id="{5F7E0BF4-AAAD-0718-C09B-89D710D6A71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 y="19050"/>
          <a:ext cx="1212639"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15</xdr:col>
      <xdr:colOff>53340</xdr:colOff>
      <xdr:row>10</xdr:row>
      <xdr:rowOff>18683</xdr:rowOff>
    </xdr:from>
    <xdr:ext cx="277495" cy="0"/>
    <xdr:sp macro="" textlink="">
      <xdr:nvSpPr>
        <xdr:cNvPr id="2" name="Shape 2">
          <a:extLst>
            <a:ext uri="{FF2B5EF4-FFF2-40B4-BE49-F238E27FC236}">
              <a16:creationId xmlns:a16="http://schemas.microsoft.com/office/drawing/2014/main" id="{764D1182-FC12-4CFA-B5F0-3B6F90734803}"/>
            </a:ext>
          </a:extLst>
        </xdr:cNvPr>
        <xdr:cNvSpPr/>
      </xdr:nvSpPr>
      <xdr:spPr>
        <a:xfrm>
          <a:off x="8854440" y="10848608"/>
          <a:ext cx="277495" cy="0"/>
        </a:xfrm>
        <a:custGeom>
          <a:avLst/>
          <a:gdLst/>
          <a:ahLst/>
          <a:cxnLst/>
          <a:rect l="0" t="0" r="0" b="0"/>
          <a:pathLst>
            <a:path w="277495">
              <a:moveTo>
                <a:pt x="0" y="0"/>
              </a:moveTo>
              <a:lnTo>
                <a:pt x="277368" y="0"/>
              </a:lnTo>
            </a:path>
          </a:pathLst>
        </a:custGeom>
        <a:ln w="12192">
          <a:solidFill>
            <a:srgbClr val="707477"/>
          </a:solidFill>
        </a:ln>
      </xdr:spPr>
    </xdr:sp>
    <xdr:clientData/>
  </xdr:oneCellAnchor>
  <xdr:oneCellAnchor>
    <xdr:from>
      <xdr:col>2</xdr:col>
      <xdr:colOff>1339596</xdr:colOff>
      <xdr:row>32</xdr:row>
      <xdr:rowOff>1524</xdr:rowOff>
    </xdr:from>
    <xdr:ext cx="573405" cy="0"/>
    <xdr:sp macro="" textlink="">
      <xdr:nvSpPr>
        <xdr:cNvPr id="3" name="Shape 29">
          <a:extLst>
            <a:ext uri="{FF2B5EF4-FFF2-40B4-BE49-F238E27FC236}">
              <a16:creationId xmlns:a16="http://schemas.microsoft.com/office/drawing/2014/main" id="{C7F51E89-F456-45F7-87FE-D7B0C0135D61}"/>
            </a:ext>
          </a:extLst>
        </xdr:cNvPr>
        <xdr:cNvSpPr/>
      </xdr:nvSpPr>
      <xdr:spPr>
        <a:xfrm>
          <a:off x="20920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32</xdr:row>
      <xdr:rowOff>1524</xdr:rowOff>
    </xdr:from>
    <xdr:ext cx="341630" cy="0"/>
    <xdr:sp macro="" textlink="">
      <xdr:nvSpPr>
        <xdr:cNvPr id="4" name="Shape 30">
          <a:extLst>
            <a:ext uri="{FF2B5EF4-FFF2-40B4-BE49-F238E27FC236}">
              <a16:creationId xmlns:a16="http://schemas.microsoft.com/office/drawing/2014/main" id="{7320A046-137A-468C-8964-0DDD143BA28E}"/>
            </a:ext>
          </a:extLst>
        </xdr:cNvPr>
        <xdr:cNvSpPr/>
      </xdr:nvSpPr>
      <xdr:spPr>
        <a:xfrm>
          <a:off x="34819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24</xdr:row>
      <xdr:rowOff>41147</xdr:rowOff>
    </xdr:from>
    <xdr:ext cx="54864" cy="77724"/>
    <xdr:pic>
      <xdr:nvPicPr>
        <xdr:cNvPr id="5" name="image6.png">
          <a:extLst>
            <a:ext uri="{FF2B5EF4-FFF2-40B4-BE49-F238E27FC236}">
              <a16:creationId xmlns:a16="http://schemas.microsoft.com/office/drawing/2014/main" id="{26D094ED-5382-40FE-9566-48634D25D2B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19157822"/>
          <a:ext cx="54864" cy="77724"/>
        </a:xfrm>
        <a:prstGeom prst="rect">
          <a:avLst/>
        </a:prstGeom>
      </xdr:spPr>
    </xdr:pic>
    <xdr:clientData/>
  </xdr:oneCellAnchor>
  <xdr:oneCellAnchor>
    <xdr:from>
      <xdr:col>2</xdr:col>
      <xdr:colOff>1339596</xdr:colOff>
      <xdr:row>36</xdr:row>
      <xdr:rowOff>1524</xdr:rowOff>
    </xdr:from>
    <xdr:ext cx="573405" cy="0"/>
    <xdr:sp macro="" textlink="">
      <xdr:nvSpPr>
        <xdr:cNvPr id="6" name="Shape 29">
          <a:extLst>
            <a:ext uri="{FF2B5EF4-FFF2-40B4-BE49-F238E27FC236}">
              <a16:creationId xmlns:a16="http://schemas.microsoft.com/office/drawing/2014/main" id="{7AB11D46-8745-45D0-88C1-EC7BC66D4784}"/>
            </a:ext>
          </a:extLst>
        </xdr:cNvPr>
        <xdr:cNvSpPr/>
      </xdr:nvSpPr>
      <xdr:spPr>
        <a:xfrm>
          <a:off x="2092071" y="280716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36</xdr:row>
      <xdr:rowOff>1524</xdr:rowOff>
    </xdr:from>
    <xdr:ext cx="341630" cy="0"/>
    <xdr:sp macro="" textlink="">
      <xdr:nvSpPr>
        <xdr:cNvPr id="7" name="Shape 30">
          <a:extLst>
            <a:ext uri="{FF2B5EF4-FFF2-40B4-BE49-F238E27FC236}">
              <a16:creationId xmlns:a16="http://schemas.microsoft.com/office/drawing/2014/main" id="{A4A30FF8-C860-485D-B953-7C9B8C32EF26}"/>
            </a:ext>
          </a:extLst>
        </xdr:cNvPr>
        <xdr:cNvSpPr/>
      </xdr:nvSpPr>
      <xdr:spPr>
        <a:xfrm>
          <a:off x="3481958" y="280716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40</xdr:row>
      <xdr:rowOff>1524</xdr:rowOff>
    </xdr:from>
    <xdr:ext cx="573405" cy="0"/>
    <xdr:sp macro="" textlink="">
      <xdr:nvSpPr>
        <xdr:cNvPr id="8" name="Shape 29">
          <a:extLst>
            <a:ext uri="{FF2B5EF4-FFF2-40B4-BE49-F238E27FC236}">
              <a16:creationId xmlns:a16="http://schemas.microsoft.com/office/drawing/2014/main" id="{B31143B2-F3D2-4314-A4D4-39EDD066F88E}"/>
            </a:ext>
          </a:extLst>
        </xdr:cNvPr>
        <xdr:cNvSpPr/>
      </xdr:nvSpPr>
      <xdr:spPr>
        <a:xfrm>
          <a:off x="2092071" y="291765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40</xdr:row>
      <xdr:rowOff>1524</xdr:rowOff>
    </xdr:from>
    <xdr:ext cx="341630" cy="0"/>
    <xdr:sp macro="" textlink="">
      <xdr:nvSpPr>
        <xdr:cNvPr id="9" name="Shape 30">
          <a:extLst>
            <a:ext uri="{FF2B5EF4-FFF2-40B4-BE49-F238E27FC236}">
              <a16:creationId xmlns:a16="http://schemas.microsoft.com/office/drawing/2014/main" id="{97357E28-C171-43D4-8CF6-D361B61DB240}"/>
            </a:ext>
          </a:extLst>
        </xdr:cNvPr>
        <xdr:cNvSpPr/>
      </xdr:nvSpPr>
      <xdr:spPr>
        <a:xfrm>
          <a:off x="3481958" y="291765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41</xdr:row>
      <xdr:rowOff>0</xdr:rowOff>
    </xdr:from>
    <xdr:ext cx="573405" cy="0"/>
    <xdr:sp macro="" textlink="">
      <xdr:nvSpPr>
        <xdr:cNvPr id="10" name="Shape 29">
          <a:extLst>
            <a:ext uri="{FF2B5EF4-FFF2-40B4-BE49-F238E27FC236}">
              <a16:creationId xmlns:a16="http://schemas.microsoft.com/office/drawing/2014/main" id="{1562A3F5-85B9-420C-9C36-9D5F5B18FDFA}"/>
            </a:ext>
          </a:extLst>
        </xdr:cNvPr>
        <xdr:cNvSpPr/>
      </xdr:nvSpPr>
      <xdr:spPr>
        <a:xfrm>
          <a:off x="2092071" y="302814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41</xdr:row>
      <xdr:rowOff>0</xdr:rowOff>
    </xdr:from>
    <xdr:ext cx="341630" cy="0"/>
    <xdr:sp macro="" textlink="">
      <xdr:nvSpPr>
        <xdr:cNvPr id="11" name="Shape 30">
          <a:extLst>
            <a:ext uri="{FF2B5EF4-FFF2-40B4-BE49-F238E27FC236}">
              <a16:creationId xmlns:a16="http://schemas.microsoft.com/office/drawing/2014/main" id="{F020B3BA-5B12-4941-A30A-8F907941FE39}"/>
            </a:ext>
          </a:extLst>
        </xdr:cNvPr>
        <xdr:cNvSpPr/>
      </xdr:nvSpPr>
      <xdr:spPr>
        <a:xfrm>
          <a:off x="3481958" y="302814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1339596</xdr:colOff>
      <xdr:row>31</xdr:row>
      <xdr:rowOff>1524</xdr:rowOff>
    </xdr:from>
    <xdr:ext cx="573405" cy="0"/>
    <xdr:sp macro="" textlink="">
      <xdr:nvSpPr>
        <xdr:cNvPr id="8" name="Shape 29">
          <a:extLst>
            <a:ext uri="{FF2B5EF4-FFF2-40B4-BE49-F238E27FC236}">
              <a16:creationId xmlns:a16="http://schemas.microsoft.com/office/drawing/2014/main" id="{2E1651B9-D4C8-4BA4-AB41-D76FF81805D3}"/>
            </a:ext>
          </a:extLst>
        </xdr:cNvPr>
        <xdr:cNvSpPr/>
      </xdr:nvSpPr>
      <xdr:spPr>
        <a:xfrm>
          <a:off x="2053971" y="210654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31</xdr:row>
      <xdr:rowOff>1524</xdr:rowOff>
    </xdr:from>
    <xdr:ext cx="341630" cy="0"/>
    <xdr:sp macro="" textlink="">
      <xdr:nvSpPr>
        <xdr:cNvPr id="9" name="Shape 30">
          <a:extLst>
            <a:ext uri="{FF2B5EF4-FFF2-40B4-BE49-F238E27FC236}">
              <a16:creationId xmlns:a16="http://schemas.microsoft.com/office/drawing/2014/main" id="{CA003B22-7D95-4338-808C-D0EC64369FB3}"/>
            </a:ext>
          </a:extLst>
        </xdr:cNvPr>
        <xdr:cNvSpPr/>
      </xdr:nvSpPr>
      <xdr:spPr>
        <a:xfrm>
          <a:off x="3443858" y="210654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0</xdr:col>
      <xdr:colOff>135636</xdr:colOff>
      <xdr:row>23</xdr:row>
      <xdr:rowOff>41147</xdr:rowOff>
    </xdr:from>
    <xdr:ext cx="54864" cy="77724"/>
    <xdr:pic>
      <xdr:nvPicPr>
        <xdr:cNvPr id="13" name="image6.png">
          <a:extLst>
            <a:ext uri="{FF2B5EF4-FFF2-40B4-BE49-F238E27FC236}">
              <a16:creationId xmlns:a16="http://schemas.microsoft.com/office/drawing/2014/main" id="{6993F560-9FB1-46C0-8957-5B0DB46B2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5636" y="526922"/>
          <a:ext cx="54864" cy="77724"/>
        </a:xfrm>
        <a:prstGeom prst="rect">
          <a:avLst/>
        </a:prstGeom>
      </xdr:spPr>
    </xdr:pic>
    <xdr:clientData/>
  </xdr:oneCellAnchor>
  <xdr:oneCellAnchor>
    <xdr:from>
      <xdr:col>2</xdr:col>
      <xdr:colOff>1339596</xdr:colOff>
      <xdr:row>35</xdr:row>
      <xdr:rowOff>1524</xdr:rowOff>
    </xdr:from>
    <xdr:ext cx="573405" cy="0"/>
    <xdr:sp macro="" textlink="">
      <xdr:nvSpPr>
        <xdr:cNvPr id="3" name="Shape 29">
          <a:extLst>
            <a:ext uri="{FF2B5EF4-FFF2-40B4-BE49-F238E27FC236}">
              <a16:creationId xmlns:a16="http://schemas.microsoft.com/office/drawing/2014/main" id="{5C6897B2-450E-4E25-869C-13BEB7DAEFB3}"/>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35</xdr:row>
      <xdr:rowOff>1524</xdr:rowOff>
    </xdr:from>
    <xdr:ext cx="341630" cy="0"/>
    <xdr:sp macro="" textlink="">
      <xdr:nvSpPr>
        <xdr:cNvPr id="4" name="Shape 30">
          <a:extLst>
            <a:ext uri="{FF2B5EF4-FFF2-40B4-BE49-F238E27FC236}">
              <a16:creationId xmlns:a16="http://schemas.microsoft.com/office/drawing/2014/main" id="{9B42E4D8-049F-4998-89BB-8A359FE63EAA}"/>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39</xdr:row>
      <xdr:rowOff>1524</xdr:rowOff>
    </xdr:from>
    <xdr:ext cx="573405" cy="0"/>
    <xdr:sp macro="" textlink="">
      <xdr:nvSpPr>
        <xdr:cNvPr id="5" name="Shape 29">
          <a:extLst>
            <a:ext uri="{FF2B5EF4-FFF2-40B4-BE49-F238E27FC236}">
              <a16:creationId xmlns:a16="http://schemas.microsoft.com/office/drawing/2014/main" id="{DE84FCDC-CEA9-487C-BB66-F8AE246967BA}"/>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39</xdr:row>
      <xdr:rowOff>1524</xdr:rowOff>
    </xdr:from>
    <xdr:ext cx="341630" cy="0"/>
    <xdr:sp macro="" textlink="">
      <xdr:nvSpPr>
        <xdr:cNvPr id="10" name="Shape 30">
          <a:extLst>
            <a:ext uri="{FF2B5EF4-FFF2-40B4-BE49-F238E27FC236}">
              <a16:creationId xmlns:a16="http://schemas.microsoft.com/office/drawing/2014/main" id="{39BAE016-903F-4880-ABA0-0DBC80B4A482}"/>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oneCellAnchor>
    <xdr:from>
      <xdr:col>2</xdr:col>
      <xdr:colOff>1339596</xdr:colOff>
      <xdr:row>43</xdr:row>
      <xdr:rowOff>1524</xdr:rowOff>
    </xdr:from>
    <xdr:ext cx="573405" cy="0"/>
    <xdr:sp macro="" textlink="">
      <xdr:nvSpPr>
        <xdr:cNvPr id="11" name="Shape 29">
          <a:extLst>
            <a:ext uri="{FF2B5EF4-FFF2-40B4-BE49-F238E27FC236}">
              <a16:creationId xmlns:a16="http://schemas.microsoft.com/office/drawing/2014/main" id="{42C01446-C534-4A00-BE69-87B4CFD3C629}"/>
            </a:ext>
          </a:extLst>
        </xdr:cNvPr>
        <xdr:cNvSpPr/>
      </xdr:nvSpPr>
      <xdr:spPr>
        <a:xfrm>
          <a:off x="2053971" y="26966799"/>
          <a:ext cx="573405" cy="0"/>
        </a:xfrm>
        <a:custGeom>
          <a:avLst/>
          <a:gdLst/>
          <a:ahLst/>
          <a:cxnLst/>
          <a:rect l="0" t="0" r="0" b="0"/>
          <a:pathLst>
            <a:path w="573405">
              <a:moveTo>
                <a:pt x="0" y="0"/>
              </a:moveTo>
              <a:lnTo>
                <a:pt x="573024" y="0"/>
              </a:lnTo>
            </a:path>
          </a:pathLst>
        </a:custGeom>
        <a:ln w="12192">
          <a:solidFill>
            <a:srgbClr val="676B6B"/>
          </a:solidFill>
        </a:ln>
      </xdr:spPr>
    </xdr:sp>
    <xdr:clientData/>
  </xdr:oneCellAnchor>
  <xdr:oneCellAnchor>
    <xdr:from>
      <xdr:col>2</xdr:col>
      <xdr:colOff>2729483</xdr:colOff>
      <xdr:row>43</xdr:row>
      <xdr:rowOff>1524</xdr:rowOff>
    </xdr:from>
    <xdr:ext cx="341630" cy="0"/>
    <xdr:sp macro="" textlink="">
      <xdr:nvSpPr>
        <xdr:cNvPr id="12" name="Shape 30">
          <a:extLst>
            <a:ext uri="{FF2B5EF4-FFF2-40B4-BE49-F238E27FC236}">
              <a16:creationId xmlns:a16="http://schemas.microsoft.com/office/drawing/2014/main" id="{7946CC64-FCDF-4EF9-B494-1E1ED360B16C}"/>
            </a:ext>
          </a:extLst>
        </xdr:cNvPr>
        <xdr:cNvSpPr/>
      </xdr:nvSpPr>
      <xdr:spPr>
        <a:xfrm>
          <a:off x="3443858" y="26966799"/>
          <a:ext cx="341630" cy="0"/>
        </a:xfrm>
        <a:custGeom>
          <a:avLst/>
          <a:gdLst/>
          <a:ahLst/>
          <a:cxnLst/>
          <a:rect l="0" t="0" r="0" b="0"/>
          <a:pathLst>
            <a:path w="341630">
              <a:moveTo>
                <a:pt x="0" y="0"/>
              </a:moveTo>
              <a:lnTo>
                <a:pt x="341376" y="0"/>
              </a:lnTo>
            </a:path>
          </a:pathLst>
        </a:custGeom>
        <a:ln w="12192">
          <a:solidFill>
            <a:srgbClr val="676B70"/>
          </a:solidFill>
        </a:ln>
      </xdr:spPr>
    </xdr:sp>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602237</xdr:colOff>
      <xdr:row>17</xdr:row>
      <xdr:rowOff>0</xdr:rowOff>
    </xdr:from>
    <xdr:ext cx="332740" cy="0"/>
    <xdr:sp macro="" textlink="">
      <xdr:nvSpPr>
        <xdr:cNvPr id="2" name="Shape 17">
          <a:extLst>
            <a:ext uri="{FF2B5EF4-FFF2-40B4-BE49-F238E27FC236}">
              <a16:creationId xmlns:a16="http://schemas.microsoft.com/office/drawing/2014/main" id="{FE56DC22-44D0-4AB5-BFE9-9CCF1DE82027}"/>
            </a:ext>
          </a:extLst>
        </xdr:cNvPr>
        <xdr:cNvSpPr/>
      </xdr:nvSpPr>
      <xdr:spPr>
        <a:xfrm>
          <a:off x="8984237" y="10106025"/>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17</xdr:row>
      <xdr:rowOff>0</xdr:rowOff>
    </xdr:from>
    <xdr:ext cx="307975" cy="0"/>
    <xdr:sp macro="" textlink="">
      <xdr:nvSpPr>
        <xdr:cNvPr id="3" name="Shape 18">
          <a:extLst>
            <a:ext uri="{FF2B5EF4-FFF2-40B4-BE49-F238E27FC236}">
              <a16:creationId xmlns:a16="http://schemas.microsoft.com/office/drawing/2014/main" id="{E66C0D8C-13DF-4284-9D04-343BDF0B8E3B}"/>
            </a:ext>
          </a:extLst>
        </xdr:cNvPr>
        <xdr:cNvSpPr/>
      </xdr:nvSpPr>
      <xdr:spPr>
        <a:xfrm>
          <a:off x="702980" y="10106025"/>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17</xdr:row>
      <xdr:rowOff>0</xdr:rowOff>
    </xdr:from>
    <xdr:ext cx="180340" cy="0"/>
    <xdr:sp macro="" textlink="">
      <xdr:nvSpPr>
        <xdr:cNvPr id="4" name="Shape 19">
          <a:extLst>
            <a:ext uri="{FF2B5EF4-FFF2-40B4-BE49-F238E27FC236}">
              <a16:creationId xmlns:a16="http://schemas.microsoft.com/office/drawing/2014/main" id="{70B673C5-AB84-4916-B14A-90A710E33F7E}"/>
            </a:ext>
          </a:extLst>
        </xdr:cNvPr>
        <xdr:cNvSpPr/>
      </xdr:nvSpPr>
      <xdr:spPr>
        <a:xfrm>
          <a:off x="2102610" y="10106025"/>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17</xdr:row>
      <xdr:rowOff>0</xdr:rowOff>
    </xdr:from>
    <xdr:ext cx="170815" cy="0"/>
    <xdr:sp macro="" textlink="">
      <xdr:nvSpPr>
        <xdr:cNvPr id="5" name="Shape 20">
          <a:extLst>
            <a:ext uri="{FF2B5EF4-FFF2-40B4-BE49-F238E27FC236}">
              <a16:creationId xmlns:a16="http://schemas.microsoft.com/office/drawing/2014/main" id="{583C4461-6359-4456-A979-913852CB4FBE}"/>
            </a:ext>
          </a:extLst>
        </xdr:cNvPr>
        <xdr:cNvSpPr/>
      </xdr:nvSpPr>
      <xdr:spPr>
        <a:xfrm>
          <a:off x="2761260" y="10106025"/>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17</xdr:row>
      <xdr:rowOff>157733</xdr:rowOff>
    </xdr:from>
    <xdr:ext cx="387350" cy="12700"/>
    <xdr:grpSp>
      <xdr:nvGrpSpPr>
        <xdr:cNvPr id="6" name="Group 34">
          <a:extLst>
            <a:ext uri="{FF2B5EF4-FFF2-40B4-BE49-F238E27FC236}">
              <a16:creationId xmlns:a16="http://schemas.microsoft.com/office/drawing/2014/main" id="{4D819238-9EA5-4C63-B658-B445841CFC00}"/>
            </a:ext>
          </a:extLst>
        </xdr:cNvPr>
        <xdr:cNvGrpSpPr/>
      </xdr:nvGrpSpPr>
      <xdr:grpSpPr>
        <a:xfrm>
          <a:off x="678560" y="10473308"/>
          <a:ext cx="387350" cy="12700"/>
          <a:chOff x="0" y="0"/>
          <a:chExt cx="387350" cy="12700"/>
        </a:xfrm>
      </xdr:grpSpPr>
      <xdr:sp macro="" textlink="">
        <xdr:nvSpPr>
          <xdr:cNvPr id="7" name="Shape 35">
            <a:extLst>
              <a:ext uri="{FF2B5EF4-FFF2-40B4-BE49-F238E27FC236}">
                <a16:creationId xmlns:a16="http://schemas.microsoft.com/office/drawing/2014/main" id="{C0775D2B-1EFF-1DDC-435E-60FADD89E765}"/>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8" name="Shape 36">
            <a:extLst>
              <a:ext uri="{FF2B5EF4-FFF2-40B4-BE49-F238E27FC236}">
                <a16:creationId xmlns:a16="http://schemas.microsoft.com/office/drawing/2014/main" id="{F181A57E-7DBA-D3D9-874E-647EB6EF92D7}"/>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17</xdr:row>
      <xdr:rowOff>0</xdr:rowOff>
    </xdr:from>
    <xdr:ext cx="871855" cy="0"/>
    <xdr:sp macro="" textlink="">
      <xdr:nvSpPr>
        <xdr:cNvPr id="9" name="Shape 45">
          <a:extLst>
            <a:ext uri="{FF2B5EF4-FFF2-40B4-BE49-F238E27FC236}">
              <a16:creationId xmlns:a16="http://schemas.microsoft.com/office/drawing/2014/main" id="{A3F39928-0C1F-4B6C-926E-1AE870FABF03}"/>
            </a:ext>
          </a:extLst>
        </xdr:cNvPr>
        <xdr:cNvSpPr/>
      </xdr:nvSpPr>
      <xdr:spPr>
        <a:xfrm>
          <a:off x="5667374" y="10106025"/>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17</xdr:row>
      <xdr:rowOff>0</xdr:rowOff>
    </xdr:from>
    <xdr:ext cx="716280" cy="0"/>
    <xdr:sp macro="" textlink="">
      <xdr:nvSpPr>
        <xdr:cNvPr id="10" name="Shape 47">
          <a:extLst>
            <a:ext uri="{FF2B5EF4-FFF2-40B4-BE49-F238E27FC236}">
              <a16:creationId xmlns:a16="http://schemas.microsoft.com/office/drawing/2014/main" id="{056E8529-33EC-4C11-A043-0F23BE9304C5}"/>
            </a:ext>
          </a:extLst>
        </xdr:cNvPr>
        <xdr:cNvSpPr/>
      </xdr:nvSpPr>
      <xdr:spPr>
        <a:xfrm>
          <a:off x="7463408" y="10106025"/>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drawings/drawing5.xml><?xml version="1.0" encoding="utf-8"?>
<xdr:wsDr xmlns:xdr="http://schemas.openxmlformats.org/drawingml/2006/spreadsheetDrawing" xmlns:a="http://schemas.openxmlformats.org/drawingml/2006/main">
  <xdr:oneCellAnchor>
    <xdr:from>
      <xdr:col>14</xdr:col>
      <xdr:colOff>602237</xdr:colOff>
      <xdr:row>18</xdr:row>
      <xdr:rowOff>0</xdr:rowOff>
    </xdr:from>
    <xdr:ext cx="332740" cy="0"/>
    <xdr:sp macro="" textlink="">
      <xdr:nvSpPr>
        <xdr:cNvPr id="6" name="Shape 17">
          <a:extLst>
            <a:ext uri="{FF2B5EF4-FFF2-40B4-BE49-F238E27FC236}">
              <a16:creationId xmlns:a16="http://schemas.microsoft.com/office/drawing/2014/main" id="{EBCB3140-7355-45C5-BE04-E1AAEC6CE272}"/>
            </a:ext>
          </a:extLst>
        </xdr:cNvPr>
        <xdr:cNvSpPr/>
      </xdr:nvSpPr>
      <xdr:spPr>
        <a:xfrm>
          <a:off x="9374762" y="5199126"/>
          <a:ext cx="332740" cy="0"/>
        </a:xfrm>
        <a:custGeom>
          <a:avLst/>
          <a:gdLst/>
          <a:ahLst/>
          <a:cxnLst/>
          <a:rect l="0" t="0" r="0" b="0"/>
          <a:pathLst>
            <a:path w="332740">
              <a:moveTo>
                <a:pt x="0" y="0"/>
              </a:moveTo>
              <a:lnTo>
                <a:pt x="332374" y="0"/>
              </a:lnTo>
            </a:path>
          </a:pathLst>
        </a:custGeom>
        <a:ln w="12192">
          <a:solidFill>
            <a:srgbClr val="707077"/>
          </a:solidFill>
        </a:ln>
      </xdr:spPr>
    </xdr:sp>
    <xdr:clientData/>
  </xdr:oneCellAnchor>
  <xdr:oneCellAnchor>
    <xdr:from>
      <xdr:col>1</xdr:col>
      <xdr:colOff>83855</xdr:colOff>
      <xdr:row>18</xdr:row>
      <xdr:rowOff>0</xdr:rowOff>
    </xdr:from>
    <xdr:ext cx="307975" cy="0"/>
    <xdr:sp macro="" textlink="">
      <xdr:nvSpPr>
        <xdr:cNvPr id="7" name="Shape 18">
          <a:extLst>
            <a:ext uri="{FF2B5EF4-FFF2-40B4-BE49-F238E27FC236}">
              <a16:creationId xmlns:a16="http://schemas.microsoft.com/office/drawing/2014/main" id="{F565C29A-5A5C-4354-9F5D-3BF832CC30F9}"/>
            </a:ext>
          </a:extLst>
        </xdr:cNvPr>
        <xdr:cNvSpPr/>
      </xdr:nvSpPr>
      <xdr:spPr>
        <a:xfrm>
          <a:off x="702980" y="5199126"/>
          <a:ext cx="307975" cy="0"/>
        </a:xfrm>
        <a:custGeom>
          <a:avLst/>
          <a:gdLst/>
          <a:ahLst/>
          <a:cxnLst/>
          <a:rect l="0" t="0" r="0" b="0"/>
          <a:pathLst>
            <a:path w="307975">
              <a:moveTo>
                <a:pt x="0" y="0"/>
              </a:moveTo>
              <a:lnTo>
                <a:pt x="307979" y="0"/>
              </a:lnTo>
            </a:path>
          </a:pathLst>
        </a:custGeom>
        <a:ln w="12192">
          <a:solidFill>
            <a:srgbClr val="707077"/>
          </a:solidFill>
        </a:ln>
      </xdr:spPr>
    </xdr:sp>
    <xdr:clientData/>
  </xdr:oneCellAnchor>
  <xdr:oneCellAnchor>
    <xdr:from>
      <xdr:col>1</xdr:col>
      <xdr:colOff>1483485</xdr:colOff>
      <xdr:row>18</xdr:row>
      <xdr:rowOff>0</xdr:rowOff>
    </xdr:from>
    <xdr:ext cx="180340" cy="0"/>
    <xdr:sp macro="" textlink="">
      <xdr:nvSpPr>
        <xdr:cNvPr id="8" name="Shape 19">
          <a:extLst>
            <a:ext uri="{FF2B5EF4-FFF2-40B4-BE49-F238E27FC236}">
              <a16:creationId xmlns:a16="http://schemas.microsoft.com/office/drawing/2014/main" id="{841820BF-C382-4AE7-B106-F5FA282682B5}"/>
            </a:ext>
          </a:extLst>
        </xdr:cNvPr>
        <xdr:cNvSpPr/>
      </xdr:nvSpPr>
      <xdr:spPr>
        <a:xfrm>
          <a:off x="2102610" y="5199126"/>
          <a:ext cx="180340" cy="0"/>
        </a:xfrm>
        <a:custGeom>
          <a:avLst/>
          <a:gdLst/>
          <a:ahLst/>
          <a:cxnLst/>
          <a:rect l="0" t="0" r="0" b="0"/>
          <a:pathLst>
            <a:path w="180340">
              <a:moveTo>
                <a:pt x="0" y="0"/>
              </a:moveTo>
              <a:lnTo>
                <a:pt x="179908" y="0"/>
              </a:lnTo>
            </a:path>
          </a:pathLst>
        </a:custGeom>
        <a:ln w="12192">
          <a:solidFill>
            <a:srgbClr val="707077"/>
          </a:solidFill>
        </a:ln>
      </xdr:spPr>
    </xdr:sp>
    <xdr:clientData/>
  </xdr:oneCellAnchor>
  <xdr:oneCellAnchor>
    <xdr:from>
      <xdr:col>1</xdr:col>
      <xdr:colOff>2142135</xdr:colOff>
      <xdr:row>18</xdr:row>
      <xdr:rowOff>0</xdr:rowOff>
    </xdr:from>
    <xdr:ext cx="170815" cy="0"/>
    <xdr:sp macro="" textlink="">
      <xdr:nvSpPr>
        <xdr:cNvPr id="9" name="Shape 20">
          <a:extLst>
            <a:ext uri="{FF2B5EF4-FFF2-40B4-BE49-F238E27FC236}">
              <a16:creationId xmlns:a16="http://schemas.microsoft.com/office/drawing/2014/main" id="{02A7C8A0-BDF5-4C49-A876-513BE951D1DD}"/>
            </a:ext>
          </a:extLst>
        </xdr:cNvPr>
        <xdr:cNvSpPr/>
      </xdr:nvSpPr>
      <xdr:spPr>
        <a:xfrm>
          <a:off x="2761260" y="5199126"/>
          <a:ext cx="170815" cy="0"/>
        </a:xfrm>
        <a:custGeom>
          <a:avLst/>
          <a:gdLst/>
          <a:ahLst/>
          <a:cxnLst/>
          <a:rect l="0" t="0" r="0" b="0"/>
          <a:pathLst>
            <a:path w="170815">
              <a:moveTo>
                <a:pt x="0" y="0"/>
              </a:moveTo>
              <a:lnTo>
                <a:pt x="170761" y="0"/>
              </a:lnTo>
            </a:path>
          </a:pathLst>
        </a:custGeom>
        <a:ln w="12192">
          <a:solidFill>
            <a:srgbClr val="707077"/>
          </a:solidFill>
        </a:ln>
      </xdr:spPr>
    </xdr:sp>
    <xdr:clientData/>
  </xdr:oneCellAnchor>
  <xdr:oneCellAnchor>
    <xdr:from>
      <xdr:col>1</xdr:col>
      <xdr:colOff>59435</xdr:colOff>
      <xdr:row>18</xdr:row>
      <xdr:rowOff>157733</xdr:rowOff>
    </xdr:from>
    <xdr:ext cx="387350" cy="12700"/>
    <xdr:grpSp>
      <xdr:nvGrpSpPr>
        <xdr:cNvPr id="21" name="Group 34">
          <a:extLst>
            <a:ext uri="{FF2B5EF4-FFF2-40B4-BE49-F238E27FC236}">
              <a16:creationId xmlns:a16="http://schemas.microsoft.com/office/drawing/2014/main" id="{9B268187-4CC3-4FFE-BAAC-C600642EF916}"/>
            </a:ext>
          </a:extLst>
        </xdr:cNvPr>
        <xdr:cNvGrpSpPr/>
      </xdr:nvGrpSpPr>
      <xdr:grpSpPr>
        <a:xfrm>
          <a:off x="678560" y="10230421"/>
          <a:ext cx="387350" cy="12700"/>
          <a:chOff x="0" y="0"/>
          <a:chExt cx="387350" cy="12700"/>
        </a:xfrm>
      </xdr:grpSpPr>
      <xdr:sp macro="" textlink="">
        <xdr:nvSpPr>
          <xdr:cNvPr id="22" name="Shape 35">
            <a:extLst>
              <a:ext uri="{FF2B5EF4-FFF2-40B4-BE49-F238E27FC236}">
                <a16:creationId xmlns:a16="http://schemas.microsoft.com/office/drawing/2014/main" id="{0DBA760F-289F-210C-1A3A-E97CED88BD6D}"/>
              </a:ext>
            </a:extLst>
          </xdr:cNvPr>
          <xdr:cNvSpPr/>
        </xdr:nvSpPr>
        <xdr:spPr>
          <a:xfrm>
            <a:off x="0" y="6095"/>
            <a:ext cx="167640" cy="0"/>
          </a:xfrm>
          <a:custGeom>
            <a:avLst/>
            <a:gdLst/>
            <a:ahLst/>
            <a:cxnLst/>
            <a:rect l="0" t="0" r="0" b="0"/>
            <a:pathLst>
              <a:path w="167640">
                <a:moveTo>
                  <a:pt x="0" y="0"/>
                </a:moveTo>
                <a:lnTo>
                  <a:pt x="167640" y="0"/>
                </a:lnTo>
              </a:path>
            </a:pathLst>
          </a:custGeom>
          <a:ln w="12192">
            <a:solidFill>
              <a:srgbClr val="6B7074"/>
            </a:solidFill>
          </a:ln>
        </xdr:spPr>
      </xdr:sp>
      <xdr:sp macro="" textlink="">
        <xdr:nvSpPr>
          <xdr:cNvPr id="23" name="Shape 36">
            <a:extLst>
              <a:ext uri="{FF2B5EF4-FFF2-40B4-BE49-F238E27FC236}">
                <a16:creationId xmlns:a16="http://schemas.microsoft.com/office/drawing/2014/main" id="{F9268E68-6FD6-8292-0529-AC17DDBCCC2B}"/>
              </a:ext>
            </a:extLst>
          </xdr:cNvPr>
          <xdr:cNvSpPr/>
        </xdr:nvSpPr>
        <xdr:spPr>
          <a:xfrm>
            <a:off x="192023" y="6095"/>
            <a:ext cx="195580" cy="0"/>
          </a:xfrm>
          <a:custGeom>
            <a:avLst/>
            <a:gdLst/>
            <a:ahLst/>
            <a:cxnLst/>
            <a:rect l="0" t="0" r="0" b="0"/>
            <a:pathLst>
              <a:path w="195580">
                <a:moveTo>
                  <a:pt x="0" y="0"/>
                </a:moveTo>
                <a:lnTo>
                  <a:pt x="195072" y="0"/>
                </a:lnTo>
              </a:path>
            </a:pathLst>
          </a:custGeom>
          <a:ln w="12192">
            <a:solidFill>
              <a:srgbClr val="6B7074"/>
            </a:solidFill>
          </a:ln>
        </xdr:spPr>
      </xdr:sp>
    </xdr:grpSp>
    <xdr:clientData/>
  </xdr:oneCellAnchor>
  <xdr:oneCellAnchor>
    <xdr:from>
      <xdr:col>5</xdr:col>
      <xdr:colOff>0</xdr:colOff>
      <xdr:row>18</xdr:row>
      <xdr:rowOff>0</xdr:rowOff>
    </xdr:from>
    <xdr:ext cx="871855" cy="0"/>
    <xdr:sp macro="" textlink="">
      <xdr:nvSpPr>
        <xdr:cNvPr id="25" name="Shape 45">
          <a:extLst>
            <a:ext uri="{FF2B5EF4-FFF2-40B4-BE49-F238E27FC236}">
              <a16:creationId xmlns:a16="http://schemas.microsoft.com/office/drawing/2014/main" id="{F64E4959-E83B-4DEE-9134-91362F4A7BAC}"/>
            </a:ext>
          </a:extLst>
        </xdr:cNvPr>
        <xdr:cNvSpPr/>
      </xdr:nvSpPr>
      <xdr:spPr>
        <a:xfrm>
          <a:off x="5867399" y="7962900"/>
          <a:ext cx="871855" cy="0"/>
        </a:xfrm>
        <a:custGeom>
          <a:avLst/>
          <a:gdLst/>
          <a:ahLst/>
          <a:cxnLst/>
          <a:rect l="0" t="0" r="0" b="0"/>
          <a:pathLst>
            <a:path w="871855">
              <a:moveTo>
                <a:pt x="0" y="0"/>
              </a:moveTo>
              <a:lnTo>
                <a:pt x="871728" y="0"/>
              </a:lnTo>
            </a:path>
          </a:pathLst>
        </a:custGeom>
        <a:ln w="12192">
          <a:solidFill>
            <a:srgbClr val="676B70"/>
          </a:solidFill>
        </a:ln>
      </xdr:spPr>
    </xdr:sp>
    <xdr:clientData/>
  </xdr:oneCellAnchor>
  <xdr:oneCellAnchor>
    <xdr:from>
      <xdr:col>14</xdr:col>
      <xdr:colOff>0</xdr:colOff>
      <xdr:row>18</xdr:row>
      <xdr:rowOff>0</xdr:rowOff>
    </xdr:from>
    <xdr:ext cx="716280" cy="0"/>
    <xdr:sp macro="" textlink="">
      <xdr:nvSpPr>
        <xdr:cNvPr id="27" name="Shape 47">
          <a:extLst>
            <a:ext uri="{FF2B5EF4-FFF2-40B4-BE49-F238E27FC236}">
              <a16:creationId xmlns:a16="http://schemas.microsoft.com/office/drawing/2014/main" id="{DB48A411-7F31-4FCB-B730-6D1AF7312B2C}"/>
            </a:ext>
          </a:extLst>
        </xdr:cNvPr>
        <xdr:cNvSpPr/>
      </xdr:nvSpPr>
      <xdr:spPr>
        <a:xfrm>
          <a:off x="7853933" y="9884092"/>
          <a:ext cx="716280" cy="0"/>
        </a:xfrm>
        <a:custGeom>
          <a:avLst/>
          <a:gdLst/>
          <a:ahLst/>
          <a:cxnLst/>
          <a:rect l="0" t="0" r="0" b="0"/>
          <a:pathLst>
            <a:path w="716280">
              <a:moveTo>
                <a:pt x="0" y="0"/>
              </a:moveTo>
              <a:lnTo>
                <a:pt x="716280" y="0"/>
              </a:lnTo>
            </a:path>
          </a:pathLst>
        </a:custGeom>
        <a:ln w="12192">
          <a:solidFill>
            <a:srgbClr val="676B70"/>
          </a:solidFill>
        </a:ln>
      </xdr:spPr>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929F-FB20-4935-9641-63EA9CE81B38}">
  <dimension ref="A4:E31"/>
  <sheetViews>
    <sheetView tabSelected="1" topLeftCell="A10" zoomScaleNormal="100" workbookViewId="0">
      <selection activeCell="E27" sqref="E27"/>
    </sheetView>
  </sheetViews>
  <sheetFormatPr defaultRowHeight="12.75" x14ac:dyDescent="0.2"/>
  <cols>
    <col min="1" max="1" width="7.33203125" style="130" customWidth="1"/>
    <col min="2" max="2" width="44.1640625" style="130" customWidth="1"/>
    <col min="3" max="3" width="19.83203125" style="130" customWidth="1"/>
    <col min="4" max="4" width="18.6640625" style="130" customWidth="1"/>
    <col min="5" max="5" width="21.6640625" style="130" customWidth="1"/>
    <col min="6" max="16384" width="9.33203125" style="124"/>
  </cols>
  <sheetData>
    <row r="4" spans="1:5" ht="21" customHeight="1" x14ac:dyDescent="0.2"/>
    <row r="5" spans="1:5" s="113" customFormat="1" ht="18.75" x14ac:dyDescent="0.2">
      <c r="A5" s="112"/>
      <c r="E5" s="114" t="s">
        <v>140</v>
      </c>
    </row>
    <row r="6" spans="1:5" s="113" customFormat="1" ht="18.75" x14ac:dyDescent="0.2">
      <c r="A6" s="112"/>
      <c r="E6" s="114"/>
    </row>
    <row r="7" spans="1:5" s="113" customFormat="1" ht="18.75" x14ac:dyDescent="0.2">
      <c r="A7" s="112"/>
      <c r="E7" s="114"/>
    </row>
    <row r="8" spans="1:5" s="113" customFormat="1" ht="18.75" x14ac:dyDescent="0.2">
      <c r="A8" s="112"/>
      <c r="E8" s="114"/>
    </row>
    <row r="9" spans="1:5" s="113" customFormat="1" ht="18.75" x14ac:dyDescent="0.2">
      <c r="A9" s="112"/>
      <c r="E9" s="114"/>
    </row>
    <row r="10" spans="1:5" s="113" customFormat="1" ht="18.75" x14ac:dyDescent="0.2">
      <c r="A10" s="112"/>
      <c r="E10" s="114"/>
    </row>
    <row r="11" spans="1:5" s="113" customFormat="1" ht="18.75" x14ac:dyDescent="0.2">
      <c r="A11" s="112"/>
      <c r="E11" s="114"/>
    </row>
    <row r="12" spans="1:5" s="113" customFormat="1" ht="18.75" x14ac:dyDescent="0.2">
      <c r="A12" s="115" t="s">
        <v>141</v>
      </c>
      <c r="E12" s="116">
        <v>45313</v>
      </c>
    </row>
    <row r="13" spans="1:5" s="113" customFormat="1" ht="18.75" x14ac:dyDescent="0.2">
      <c r="A13" s="192" t="s">
        <v>142</v>
      </c>
      <c r="B13" s="192"/>
      <c r="C13" s="117"/>
      <c r="D13" s="117"/>
      <c r="E13" s="118"/>
    </row>
    <row r="14" spans="1:5" s="113" customFormat="1" ht="18.75" x14ac:dyDescent="0.2">
      <c r="A14" s="119"/>
      <c r="E14" s="118"/>
    </row>
    <row r="15" spans="1:5" s="113" customFormat="1" ht="28.5" x14ac:dyDescent="0.2">
      <c r="A15" s="193" t="s">
        <v>170</v>
      </c>
      <c r="B15" s="193"/>
      <c r="C15" s="193"/>
      <c r="D15" s="193"/>
      <c r="E15" s="193"/>
    </row>
    <row r="16" spans="1:5" s="113" customFormat="1" ht="29.25" thickBot="1" x14ac:dyDescent="0.25">
      <c r="A16" s="120"/>
      <c r="B16" s="120"/>
      <c r="C16" s="120"/>
      <c r="D16" s="120"/>
      <c r="E16" s="120"/>
    </row>
    <row r="17" spans="1:5" ht="19.5" thickBot="1" x14ac:dyDescent="0.25">
      <c r="A17" s="121" t="s">
        <v>143</v>
      </c>
      <c r="B17" s="122" t="s">
        <v>45</v>
      </c>
      <c r="C17" s="122" t="s">
        <v>144</v>
      </c>
      <c r="D17" s="122" t="s">
        <v>145</v>
      </c>
      <c r="E17" s="123" t="s">
        <v>117</v>
      </c>
    </row>
    <row r="18" spans="1:5" ht="18.75" x14ac:dyDescent="0.2">
      <c r="A18" s="159">
        <v>1</v>
      </c>
      <c r="B18" s="125" t="s">
        <v>149</v>
      </c>
      <c r="C18" s="126">
        <f>'HVAC 22nd Floor'!K69</f>
        <v>1948672.4</v>
      </c>
      <c r="D18" s="126">
        <f>'HVAC 22nd Floor'!O69</f>
        <v>347232.69999999995</v>
      </c>
      <c r="E18" s="160">
        <f>'HVAC 22nd Floor'!P69</f>
        <v>2295905.0999999996</v>
      </c>
    </row>
    <row r="19" spans="1:5" ht="18.75" x14ac:dyDescent="0.2">
      <c r="A19" s="161">
        <v>2</v>
      </c>
      <c r="B19" s="127" t="s">
        <v>150</v>
      </c>
      <c r="C19" s="128">
        <f>'HVAC 23rd Floor'!K70</f>
        <v>3206770.25</v>
      </c>
      <c r="D19" s="128">
        <f>'HVAC 23rd Floor'!O70</f>
        <v>483086.39999999997</v>
      </c>
      <c r="E19" s="162">
        <f>'HVAC 23rd Floor'!P70</f>
        <v>3689856.65</v>
      </c>
    </row>
    <row r="20" spans="1:5" ht="18.75" x14ac:dyDescent="0.2">
      <c r="A20" s="163"/>
      <c r="B20" s="157" t="s">
        <v>146</v>
      </c>
      <c r="C20" s="158"/>
      <c r="D20" s="158"/>
      <c r="E20" s="164">
        <f>E19+E18</f>
        <v>5985761.75</v>
      </c>
    </row>
    <row r="21" spans="1:5" ht="18.75" x14ac:dyDescent="0.2">
      <c r="A21" s="165"/>
      <c r="B21" s="166"/>
      <c r="C21" s="166"/>
      <c r="D21" s="166"/>
      <c r="E21" s="167"/>
    </row>
    <row r="22" spans="1:5" ht="18.75" x14ac:dyDescent="0.2">
      <c r="A22" s="161">
        <v>3</v>
      </c>
      <c r="B22" s="127" t="s">
        <v>151</v>
      </c>
      <c r="C22" s="128">
        <f>'Fire 22nd'!J22</f>
        <v>380534.19</v>
      </c>
      <c r="D22" s="128">
        <f>'Fire 22nd'!N22</f>
        <v>359487.81000000006</v>
      </c>
      <c r="E22" s="162">
        <f>'Fire 22nd'!O22</f>
        <v>740022</v>
      </c>
    </row>
    <row r="23" spans="1:5" ht="18.75" x14ac:dyDescent="0.2">
      <c r="A23" s="161">
        <v>4</v>
      </c>
      <c r="B23" s="127" t="s">
        <v>152</v>
      </c>
      <c r="C23" s="128">
        <f>'Fire 23rd'!J23</f>
        <v>986384.19</v>
      </c>
      <c r="D23" s="128">
        <f>'Fire 23rd'!N23</f>
        <v>211437.81</v>
      </c>
      <c r="E23" s="162">
        <f>'Fire 23rd'!O23</f>
        <v>1197822</v>
      </c>
    </row>
    <row r="24" spans="1:5" ht="18.75" x14ac:dyDescent="0.2">
      <c r="A24" s="163"/>
      <c r="B24" s="157" t="s">
        <v>147</v>
      </c>
      <c r="C24" s="157"/>
      <c r="D24" s="157"/>
      <c r="E24" s="164">
        <f>E23+E22</f>
        <v>1937844</v>
      </c>
    </row>
    <row r="25" spans="1:5" ht="19.5" thickBot="1" x14ac:dyDescent="0.25">
      <c r="A25" s="165"/>
      <c r="B25" s="166"/>
      <c r="C25" s="166"/>
      <c r="D25" s="166"/>
      <c r="E25" s="167"/>
    </row>
    <row r="26" spans="1:5" ht="21.75" thickBot="1" x14ac:dyDescent="0.25">
      <c r="A26" s="121"/>
      <c r="B26" s="122" t="s">
        <v>148</v>
      </c>
      <c r="C26" s="129">
        <f>C23+C22+C19+C18</f>
        <v>6522361.0299999993</v>
      </c>
      <c r="D26" s="129">
        <f>D23+D22+D19+D18</f>
        <v>1401244.72</v>
      </c>
      <c r="E26" s="129">
        <f>E24+E20</f>
        <v>7923605.75</v>
      </c>
    </row>
    <row r="27" spans="1:5" x14ac:dyDescent="0.2">
      <c r="E27" s="131"/>
    </row>
    <row r="28" spans="1:5" x14ac:dyDescent="0.2">
      <c r="E28" s="140"/>
    </row>
    <row r="29" spans="1:5" x14ac:dyDescent="0.2">
      <c r="E29" s="132"/>
    </row>
    <row r="30" spans="1:5" x14ac:dyDescent="0.2">
      <c r="D30" s="132"/>
      <c r="E30" s="140"/>
    </row>
    <row r="31" spans="1:5" x14ac:dyDescent="0.2">
      <c r="E31" s="132"/>
    </row>
  </sheetData>
  <mergeCells count="2">
    <mergeCell ref="A13:B13"/>
    <mergeCell ref="A15:E15"/>
  </mergeCells>
  <printOptions horizontalCentered="1"/>
  <pageMargins left="0.2" right="0.2" top="0" bottom="0.75" header="0.3" footer="0.3"/>
  <pageSetup paperSize="9" orientation="portrait" horizontalDpi="4294967295" verticalDpi="4294967295" r:id="rId1"/>
  <colBreaks count="1" manualBreakCount="1">
    <brk id="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80CEF-CDBB-4B93-8860-904931DE0C82}">
  <dimension ref="A1:X69"/>
  <sheetViews>
    <sheetView topLeftCell="A5" zoomScaleNormal="100" workbookViewId="0">
      <selection activeCell="O8" sqref="O8"/>
    </sheetView>
  </sheetViews>
  <sheetFormatPr defaultRowHeight="18.75" x14ac:dyDescent="0.2"/>
  <cols>
    <col min="1" max="1" width="5.83203125" style="51" customWidth="1"/>
    <col min="2" max="2" width="7.33203125" style="62" customWidth="1"/>
    <col min="3" max="3" width="60.33203125" style="1" customWidth="1"/>
    <col min="4" max="4" width="7.83203125" style="43" customWidth="1"/>
    <col min="5" max="5" width="9.5" style="43" customWidth="1"/>
    <col min="6" max="6" width="15.6640625" style="1" customWidth="1"/>
    <col min="7" max="9" width="15.83203125" style="77" customWidth="1"/>
    <col min="10" max="10" width="14.1640625" style="77" customWidth="1"/>
    <col min="11" max="11" width="15.33203125" style="77" customWidth="1"/>
    <col min="12" max="12" width="14.1640625" style="77" customWidth="1"/>
    <col min="13" max="13" width="15.83203125" style="77" customWidth="1"/>
    <col min="14" max="14" width="14.1640625" style="77" customWidth="1"/>
    <col min="15" max="15" width="15.33203125" style="77" customWidth="1"/>
    <col min="16" max="16" width="24.6640625" style="77" customWidth="1"/>
    <col min="17" max="17" width="3.83203125" style="1" customWidth="1"/>
    <col min="18" max="18" width="9.33203125" style="1"/>
    <col min="19" max="19" width="19" style="141" customWidth="1"/>
    <col min="20" max="20" width="18.33203125" style="141" customWidth="1"/>
    <col min="21" max="21" width="18.33203125" style="141" hidden="1" customWidth="1"/>
    <col min="22" max="22" width="20.6640625" style="141" customWidth="1"/>
    <col min="23" max="23" width="13.33203125" style="141" customWidth="1"/>
    <col min="24" max="24" width="17" style="141" bestFit="1" customWidth="1"/>
    <col min="25" max="16384" width="9.33203125" style="1"/>
  </cols>
  <sheetData>
    <row r="1" spans="1:17" ht="78" customHeight="1" x14ac:dyDescent="0.2">
      <c r="A1" s="199" t="s">
        <v>164</v>
      </c>
      <c r="B1" s="199"/>
      <c r="C1" s="199"/>
      <c r="D1" s="199"/>
      <c r="E1" s="199"/>
      <c r="F1" s="199"/>
      <c r="G1" s="200"/>
      <c r="H1" s="200"/>
      <c r="I1" s="200"/>
      <c r="J1" s="200"/>
      <c r="K1" s="200"/>
      <c r="L1" s="200"/>
      <c r="M1" s="200"/>
      <c r="N1" s="200"/>
      <c r="O1" s="200"/>
      <c r="P1" s="200"/>
      <c r="Q1" s="18"/>
    </row>
    <row r="2" spans="1:17" ht="23.25" customHeight="1" x14ac:dyDescent="0.2">
      <c r="A2" s="202" t="s">
        <v>154</v>
      </c>
      <c r="B2" s="202"/>
      <c r="C2" s="202"/>
      <c r="D2" s="202"/>
      <c r="E2" s="202"/>
      <c r="F2" s="202"/>
      <c r="G2" s="202"/>
      <c r="H2" s="211" t="s">
        <v>168</v>
      </c>
      <c r="I2" s="212"/>
      <c r="J2" s="212"/>
      <c r="K2" s="212"/>
      <c r="L2" s="212"/>
      <c r="M2" s="212"/>
      <c r="N2" s="212"/>
      <c r="O2" s="212"/>
      <c r="P2" s="213"/>
      <c r="Q2" s="18"/>
    </row>
    <row r="3" spans="1:17" ht="36.75" customHeight="1" x14ac:dyDescent="0.2">
      <c r="A3" s="203" t="s">
        <v>0</v>
      </c>
      <c r="B3" s="205" t="s">
        <v>1</v>
      </c>
      <c r="C3" s="207" t="s">
        <v>2</v>
      </c>
      <c r="D3" s="207" t="s">
        <v>3</v>
      </c>
      <c r="E3" s="207" t="s">
        <v>155</v>
      </c>
      <c r="F3" s="209" t="s">
        <v>156</v>
      </c>
      <c r="G3" s="209" t="s">
        <v>157</v>
      </c>
      <c r="H3" s="168" t="s">
        <v>166</v>
      </c>
      <c r="I3" s="168" t="s">
        <v>167</v>
      </c>
      <c r="J3" s="145" t="s">
        <v>169</v>
      </c>
      <c r="K3" s="145" t="s">
        <v>159</v>
      </c>
      <c r="L3" s="145" t="s">
        <v>158</v>
      </c>
      <c r="M3" s="168" t="s">
        <v>167</v>
      </c>
      <c r="N3" s="145" t="s">
        <v>169</v>
      </c>
      <c r="O3" s="145" t="s">
        <v>160</v>
      </c>
      <c r="P3" s="145" t="s">
        <v>161</v>
      </c>
    </row>
    <row r="4" spans="1:17" ht="20.25" hidden="1" customHeight="1" x14ac:dyDescent="0.2">
      <c r="A4" s="204"/>
      <c r="B4" s="206"/>
      <c r="C4" s="208"/>
      <c r="D4" s="208"/>
      <c r="E4" s="208"/>
      <c r="F4" s="210"/>
      <c r="G4" s="210"/>
      <c r="H4" s="169"/>
      <c r="I4" s="169"/>
      <c r="J4" s="145"/>
      <c r="K4" s="145"/>
      <c r="L4" s="145"/>
      <c r="M4" s="169"/>
      <c r="N4" s="145"/>
      <c r="O4" s="145"/>
      <c r="P4" s="145" t="s">
        <v>4</v>
      </c>
    </row>
    <row r="5" spans="1:17" ht="73.5" customHeight="1" x14ac:dyDescent="0.2">
      <c r="A5" s="34"/>
      <c r="B5" s="54"/>
      <c r="C5" s="27" t="s">
        <v>5</v>
      </c>
      <c r="D5" s="38"/>
      <c r="E5" s="38"/>
      <c r="F5" s="29"/>
      <c r="G5" s="34"/>
      <c r="H5" s="34"/>
      <c r="I5" s="34"/>
      <c r="J5" s="34"/>
      <c r="K5" s="34"/>
      <c r="L5" s="34"/>
      <c r="M5" s="34"/>
      <c r="N5" s="34"/>
      <c r="O5" s="34"/>
      <c r="P5" s="28"/>
    </row>
    <row r="6" spans="1:17" ht="135" customHeight="1" x14ac:dyDescent="0.2">
      <c r="A6" s="34"/>
      <c r="B6" s="54"/>
      <c r="C6" s="30" t="s">
        <v>82</v>
      </c>
      <c r="D6" s="38"/>
      <c r="E6" s="38"/>
      <c r="F6" s="29"/>
      <c r="G6" s="34"/>
      <c r="H6" s="34"/>
      <c r="I6" s="34"/>
      <c r="J6" s="34"/>
      <c r="K6" s="34"/>
      <c r="L6" s="34"/>
      <c r="M6" s="34"/>
      <c r="N6" s="34"/>
      <c r="O6" s="34"/>
      <c r="P6" s="28"/>
    </row>
    <row r="7" spans="1:17" ht="56.25" x14ac:dyDescent="0.2">
      <c r="A7" s="34">
        <v>1</v>
      </c>
      <c r="B7" s="54"/>
      <c r="C7" s="30" t="s">
        <v>83</v>
      </c>
      <c r="D7" s="35" t="s">
        <v>6</v>
      </c>
      <c r="E7" s="65">
        <v>1</v>
      </c>
      <c r="F7" s="80">
        <v>0</v>
      </c>
      <c r="G7" s="80">
        <v>105000</v>
      </c>
      <c r="H7" s="80"/>
      <c r="I7" s="80"/>
      <c r="J7" s="80">
        <f>I7+H7</f>
        <v>0</v>
      </c>
      <c r="K7" s="80">
        <f>I7*F7</f>
        <v>0</v>
      </c>
      <c r="L7" s="152">
        <v>0.8</v>
      </c>
      <c r="M7" s="152">
        <v>0.2</v>
      </c>
      <c r="N7" s="152">
        <f>M7+L7</f>
        <v>1</v>
      </c>
      <c r="O7" s="80">
        <f>M7*G7</f>
        <v>21000</v>
      </c>
      <c r="P7" s="80">
        <f>O7+K7</f>
        <v>21000</v>
      </c>
    </row>
    <row r="8" spans="1:17" ht="300" x14ac:dyDescent="0.3">
      <c r="A8" s="34">
        <v>2</v>
      </c>
      <c r="B8" s="54"/>
      <c r="C8" s="30" t="s">
        <v>93</v>
      </c>
      <c r="D8" s="33" t="s">
        <v>48</v>
      </c>
      <c r="E8" s="37">
        <v>2</v>
      </c>
      <c r="F8" s="81">
        <v>0</v>
      </c>
      <c r="G8" s="81">
        <v>5250</v>
      </c>
      <c r="H8" s="81"/>
      <c r="I8" s="81"/>
      <c r="J8" s="81">
        <f>I8+H8</f>
        <v>0</v>
      </c>
      <c r="K8" s="80">
        <f t="shared" ref="K8:K68" si="0">I8*F8</f>
        <v>0</v>
      </c>
      <c r="L8" s="81">
        <v>2</v>
      </c>
      <c r="M8" s="81"/>
      <c r="N8" s="81">
        <f>M8+L8</f>
        <v>2</v>
      </c>
      <c r="O8" s="80">
        <f t="shared" ref="O8:O68" si="1">M8*G8</f>
        <v>0</v>
      </c>
      <c r="P8" s="81">
        <f>O8+K8</f>
        <v>0</v>
      </c>
    </row>
    <row r="9" spans="1:17" ht="113.25" customHeight="1" x14ac:dyDescent="0.2">
      <c r="A9" s="34">
        <v>3</v>
      </c>
      <c r="B9" s="54"/>
      <c r="C9" s="29" t="s">
        <v>84</v>
      </c>
      <c r="D9" s="35"/>
      <c r="E9" s="39"/>
      <c r="F9" s="85">
        <v>0</v>
      </c>
      <c r="G9" s="86">
        <v>0</v>
      </c>
      <c r="H9" s="86"/>
      <c r="I9" s="86"/>
      <c r="J9" s="86"/>
      <c r="K9" s="80">
        <f t="shared" si="0"/>
        <v>0</v>
      </c>
      <c r="L9" s="80">
        <f t="shared" ref="L9:L65" si="2">J9</f>
        <v>0</v>
      </c>
      <c r="M9" s="86"/>
      <c r="N9" s="86"/>
      <c r="O9" s="80">
        <f t="shared" si="1"/>
        <v>0</v>
      </c>
      <c r="P9" s="84"/>
    </row>
    <row r="10" spans="1:17" x14ac:dyDescent="0.2">
      <c r="A10" s="34"/>
      <c r="B10" s="54"/>
      <c r="C10" s="29" t="s">
        <v>40</v>
      </c>
      <c r="D10" s="35"/>
      <c r="E10" s="31"/>
      <c r="F10" s="85">
        <v>0</v>
      </c>
      <c r="G10" s="86">
        <v>0</v>
      </c>
      <c r="H10" s="86"/>
      <c r="I10" s="86"/>
      <c r="J10" s="86"/>
      <c r="K10" s="80">
        <f t="shared" si="0"/>
        <v>0</v>
      </c>
      <c r="L10" s="80">
        <f t="shared" si="2"/>
        <v>0</v>
      </c>
      <c r="M10" s="86"/>
      <c r="N10" s="86"/>
      <c r="O10" s="80">
        <f t="shared" si="1"/>
        <v>0</v>
      </c>
      <c r="P10" s="84"/>
    </row>
    <row r="11" spans="1:17" ht="21" customHeight="1" x14ac:dyDescent="0.2">
      <c r="A11" s="48"/>
      <c r="B11" s="55">
        <v>3.1</v>
      </c>
      <c r="C11" s="29" t="s">
        <v>9</v>
      </c>
      <c r="D11" s="35" t="s">
        <v>48</v>
      </c>
      <c r="E11" s="31">
        <v>8</v>
      </c>
      <c r="F11" s="80">
        <v>8768</v>
      </c>
      <c r="G11" s="80">
        <v>1050</v>
      </c>
      <c r="H11" s="80">
        <v>4</v>
      </c>
      <c r="I11" s="80">
        <v>1</v>
      </c>
      <c r="J11" s="80">
        <f>I11+H11</f>
        <v>5</v>
      </c>
      <c r="K11" s="80">
        <f t="shared" si="0"/>
        <v>8768</v>
      </c>
      <c r="L11" s="80">
        <f t="shared" si="2"/>
        <v>5</v>
      </c>
      <c r="M11" s="80">
        <v>1</v>
      </c>
      <c r="N11" s="80">
        <f>M11+L11</f>
        <v>6</v>
      </c>
      <c r="O11" s="80">
        <f t="shared" si="1"/>
        <v>1050</v>
      </c>
      <c r="P11" s="80">
        <f>O11+K11</f>
        <v>9818</v>
      </c>
    </row>
    <row r="12" spans="1:17" ht="23.25" customHeight="1" x14ac:dyDescent="0.2">
      <c r="A12" s="45"/>
      <c r="B12" s="56"/>
      <c r="C12" s="27" t="s">
        <v>8</v>
      </c>
      <c r="D12" s="35"/>
      <c r="E12" s="31"/>
      <c r="F12" s="85"/>
      <c r="G12" s="86"/>
      <c r="H12" s="86"/>
      <c r="I12" s="86"/>
      <c r="J12" s="86"/>
      <c r="K12" s="80">
        <f t="shared" si="0"/>
        <v>0</v>
      </c>
      <c r="L12" s="80">
        <f t="shared" si="2"/>
        <v>0</v>
      </c>
      <c r="M12" s="86"/>
      <c r="N12" s="86"/>
      <c r="O12" s="80">
        <f t="shared" si="1"/>
        <v>0</v>
      </c>
      <c r="P12" s="87" t="s">
        <v>136</v>
      </c>
    </row>
    <row r="13" spans="1:17" x14ac:dyDescent="0.2">
      <c r="A13" s="34"/>
      <c r="B13" s="56">
        <v>3.1</v>
      </c>
      <c r="C13" s="27" t="s">
        <v>9</v>
      </c>
      <c r="D13" s="35" t="s">
        <v>48</v>
      </c>
      <c r="E13" s="31">
        <v>2</v>
      </c>
      <c r="F13" s="80">
        <v>7613</v>
      </c>
      <c r="G13" s="80">
        <v>1050</v>
      </c>
      <c r="H13" s="80">
        <v>2</v>
      </c>
      <c r="I13" s="80"/>
      <c r="J13" s="80">
        <f>I13+H13</f>
        <v>2</v>
      </c>
      <c r="K13" s="80">
        <f t="shared" si="0"/>
        <v>0</v>
      </c>
      <c r="L13" s="80">
        <f t="shared" si="2"/>
        <v>2</v>
      </c>
      <c r="M13" s="80"/>
      <c r="N13" s="80">
        <f>M13+L13</f>
        <v>2</v>
      </c>
      <c r="O13" s="80">
        <f t="shared" si="1"/>
        <v>0</v>
      </c>
      <c r="P13" s="80">
        <f>O13+K13</f>
        <v>0</v>
      </c>
    </row>
    <row r="14" spans="1:17" ht="37.5" x14ac:dyDescent="0.2">
      <c r="A14" s="34"/>
      <c r="B14" s="56">
        <v>3.3</v>
      </c>
      <c r="C14" s="32" t="s">
        <v>39</v>
      </c>
      <c r="D14" s="38"/>
      <c r="E14" s="38"/>
      <c r="F14" s="85"/>
      <c r="G14" s="86"/>
      <c r="H14" s="86"/>
      <c r="I14" s="86"/>
      <c r="J14" s="86"/>
      <c r="K14" s="80">
        <f t="shared" si="0"/>
        <v>0</v>
      </c>
      <c r="L14" s="80">
        <f t="shared" si="2"/>
        <v>0</v>
      </c>
      <c r="M14" s="86"/>
      <c r="N14" s="86"/>
      <c r="O14" s="80">
        <f t="shared" si="1"/>
        <v>0</v>
      </c>
      <c r="P14" s="86"/>
      <c r="Q14" s="194"/>
    </row>
    <row r="15" spans="1:17" ht="20.25" customHeight="1" x14ac:dyDescent="0.2">
      <c r="A15" s="34"/>
      <c r="B15" s="55"/>
      <c r="C15" s="29" t="s">
        <v>9</v>
      </c>
      <c r="D15" s="35" t="s">
        <v>7</v>
      </c>
      <c r="E15" s="39">
        <v>2</v>
      </c>
      <c r="F15" s="80">
        <v>19425</v>
      </c>
      <c r="G15" s="80">
        <v>1050</v>
      </c>
      <c r="H15" s="80">
        <v>2</v>
      </c>
      <c r="I15" s="80"/>
      <c r="J15" s="80">
        <f t="shared" ref="J15:J50" si="3">I15+H15</f>
        <v>2</v>
      </c>
      <c r="K15" s="80">
        <f t="shared" si="0"/>
        <v>0</v>
      </c>
      <c r="L15" s="80">
        <f t="shared" si="2"/>
        <v>2</v>
      </c>
      <c r="M15" s="80"/>
      <c r="N15" s="80">
        <f>M15+L15</f>
        <v>2</v>
      </c>
      <c r="O15" s="80">
        <f t="shared" si="1"/>
        <v>0</v>
      </c>
      <c r="P15" s="80">
        <f>O15+K15</f>
        <v>0</v>
      </c>
      <c r="Q15" s="201"/>
    </row>
    <row r="16" spans="1:17" ht="37.5" x14ac:dyDescent="0.2">
      <c r="A16" s="34"/>
      <c r="B16" s="56">
        <v>3.4</v>
      </c>
      <c r="C16" s="29" t="s">
        <v>34</v>
      </c>
      <c r="D16" s="35" t="s">
        <v>7</v>
      </c>
      <c r="E16" s="31">
        <v>4</v>
      </c>
      <c r="F16" s="80">
        <v>11550</v>
      </c>
      <c r="G16" s="80">
        <v>1050</v>
      </c>
      <c r="H16" s="80"/>
      <c r="I16" s="80"/>
      <c r="J16" s="80">
        <f t="shared" si="3"/>
        <v>0</v>
      </c>
      <c r="K16" s="80">
        <f t="shared" si="0"/>
        <v>0</v>
      </c>
      <c r="L16" s="80">
        <f t="shared" si="2"/>
        <v>0</v>
      </c>
      <c r="M16" s="80"/>
      <c r="N16" s="80">
        <v>0</v>
      </c>
      <c r="O16" s="80">
        <f t="shared" si="1"/>
        <v>0</v>
      </c>
      <c r="P16" s="80">
        <f>O16+K16</f>
        <v>0</v>
      </c>
      <c r="Q16" s="201"/>
    </row>
    <row r="17" spans="1:18" ht="56.25" x14ac:dyDescent="0.2">
      <c r="A17" s="34"/>
      <c r="B17" s="56">
        <v>3.5</v>
      </c>
      <c r="C17" s="29" t="s">
        <v>94</v>
      </c>
      <c r="D17" s="35" t="s">
        <v>7</v>
      </c>
      <c r="E17" s="31">
        <v>4</v>
      </c>
      <c r="F17" s="80">
        <v>9975</v>
      </c>
      <c r="G17" s="80">
        <v>1050</v>
      </c>
      <c r="H17" s="80"/>
      <c r="I17" s="80"/>
      <c r="J17" s="80">
        <f t="shared" si="3"/>
        <v>0</v>
      </c>
      <c r="K17" s="80">
        <f t="shared" si="0"/>
        <v>0</v>
      </c>
      <c r="L17" s="80">
        <f t="shared" si="2"/>
        <v>0</v>
      </c>
      <c r="M17" s="80"/>
      <c r="N17" s="80">
        <v>0</v>
      </c>
      <c r="O17" s="80">
        <f t="shared" si="1"/>
        <v>0</v>
      </c>
      <c r="P17" s="80">
        <f>O17+K17</f>
        <v>0</v>
      </c>
      <c r="Q17" s="201"/>
    </row>
    <row r="18" spans="1:18" ht="37.5" x14ac:dyDescent="0.2">
      <c r="A18" s="34"/>
      <c r="B18" s="56">
        <v>3.6</v>
      </c>
      <c r="C18" s="29" t="s">
        <v>36</v>
      </c>
      <c r="D18" s="38"/>
      <c r="E18" s="38"/>
      <c r="F18" s="85"/>
      <c r="G18" s="86"/>
      <c r="H18" s="86"/>
      <c r="I18" s="86"/>
      <c r="J18" s="80">
        <f t="shared" si="3"/>
        <v>0</v>
      </c>
      <c r="K18" s="80">
        <f t="shared" si="0"/>
        <v>0</v>
      </c>
      <c r="L18" s="80">
        <f t="shared" si="2"/>
        <v>0</v>
      </c>
      <c r="M18" s="86"/>
      <c r="N18" s="86"/>
      <c r="O18" s="80">
        <f t="shared" si="1"/>
        <v>0</v>
      </c>
      <c r="P18" s="86"/>
      <c r="Q18" s="201"/>
    </row>
    <row r="19" spans="1:18" ht="18.75" customHeight="1" x14ac:dyDescent="0.2">
      <c r="A19" s="34"/>
      <c r="B19" s="55"/>
      <c r="C19" s="27" t="s">
        <v>9</v>
      </c>
      <c r="D19" s="35" t="s">
        <v>7</v>
      </c>
      <c r="E19" s="40">
        <v>2</v>
      </c>
      <c r="F19" s="80">
        <v>92400</v>
      </c>
      <c r="G19" s="80">
        <v>1050</v>
      </c>
      <c r="H19" s="80">
        <v>1</v>
      </c>
      <c r="I19" s="80"/>
      <c r="J19" s="80">
        <f t="shared" si="3"/>
        <v>1</v>
      </c>
      <c r="K19" s="80">
        <f t="shared" si="0"/>
        <v>0</v>
      </c>
      <c r="L19" s="80">
        <f t="shared" si="2"/>
        <v>1</v>
      </c>
      <c r="M19" s="80"/>
      <c r="N19" s="80">
        <f t="shared" ref="N19:N21" si="4">M19+L19</f>
        <v>1</v>
      </c>
      <c r="O19" s="80">
        <f t="shared" si="1"/>
        <v>0</v>
      </c>
      <c r="P19" s="80">
        <f>O19+K19</f>
        <v>0</v>
      </c>
      <c r="Q19" s="201"/>
    </row>
    <row r="20" spans="1:18" ht="42.75" customHeight="1" x14ac:dyDescent="0.2">
      <c r="A20" s="34"/>
      <c r="B20" s="56">
        <v>3.7</v>
      </c>
      <c r="C20" s="29" t="s">
        <v>37</v>
      </c>
      <c r="D20" s="35" t="s">
        <v>7</v>
      </c>
      <c r="E20" s="41">
        <v>2</v>
      </c>
      <c r="F20" s="86">
        <v>57750</v>
      </c>
      <c r="G20" s="80">
        <v>1050</v>
      </c>
      <c r="H20" s="80"/>
      <c r="I20" s="80">
        <v>2</v>
      </c>
      <c r="J20" s="80">
        <f t="shared" si="3"/>
        <v>2</v>
      </c>
      <c r="K20" s="80">
        <f t="shared" si="0"/>
        <v>115500</v>
      </c>
      <c r="L20" s="80"/>
      <c r="M20" s="80">
        <v>2</v>
      </c>
      <c r="N20" s="80">
        <f t="shared" si="4"/>
        <v>2</v>
      </c>
      <c r="O20" s="80">
        <f t="shared" si="1"/>
        <v>2100</v>
      </c>
      <c r="P20" s="80">
        <f>O20+K20</f>
        <v>117600</v>
      </c>
      <c r="Q20" s="201"/>
    </row>
    <row r="21" spans="1:18" ht="56.25" x14ac:dyDescent="0.2">
      <c r="A21" s="34"/>
      <c r="B21" s="56">
        <v>3.8</v>
      </c>
      <c r="C21" s="29" t="s">
        <v>38</v>
      </c>
      <c r="D21" s="35" t="s">
        <v>22</v>
      </c>
      <c r="E21" s="31">
        <v>2</v>
      </c>
      <c r="F21" s="80">
        <v>21000</v>
      </c>
      <c r="G21" s="80">
        <v>3150</v>
      </c>
      <c r="H21" s="80"/>
      <c r="I21" s="80">
        <v>2</v>
      </c>
      <c r="J21" s="80">
        <f t="shared" si="3"/>
        <v>2</v>
      </c>
      <c r="K21" s="80">
        <f t="shared" si="0"/>
        <v>42000</v>
      </c>
      <c r="L21" s="80"/>
      <c r="M21" s="80">
        <v>2</v>
      </c>
      <c r="N21" s="80">
        <f t="shared" si="4"/>
        <v>2</v>
      </c>
      <c r="O21" s="80">
        <f t="shared" si="1"/>
        <v>6300</v>
      </c>
      <c r="P21" s="80">
        <f>O21+K21</f>
        <v>48300</v>
      </c>
      <c r="Q21" s="201"/>
    </row>
    <row r="22" spans="1:18" ht="232.5" customHeight="1" x14ac:dyDescent="0.2">
      <c r="A22" s="47">
        <v>4</v>
      </c>
      <c r="B22" s="54"/>
      <c r="C22" s="29" t="s">
        <v>85</v>
      </c>
      <c r="D22" s="38"/>
      <c r="E22" s="38"/>
      <c r="F22" s="85">
        <v>0</v>
      </c>
      <c r="G22" s="86">
        <v>0</v>
      </c>
      <c r="H22" s="86"/>
      <c r="I22" s="86"/>
      <c r="J22" s="86"/>
      <c r="K22" s="80">
        <f t="shared" si="0"/>
        <v>0</v>
      </c>
      <c r="L22" s="80">
        <f t="shared" si="2"/>
        <v>0</v>
      </c>
      <c r="M22" s="86"/>
      <c r="N22" s="86"/>
      <c r="O22" s="80">
        <f t="shared" si="1"/>
        <v>0</v>
      </c>
      <c r="P22" s="86"/>
      <c r="Q22" s="194"/>
    </row>
    <row r="23" spans="1:18" x14ac:dyDescent="0.2">
      <c r="A23" s="34"/>
      <c r="B23" s="56">
        <v>4.0999999999999996</v>
      </c>
      <c r="C23" s="29" t="s">
        <v>9</v>
      </c>
      <c r="D23" s="35" t="s">
        <v>10</v>
      </c>
      <c r="E23" s="31">
        <v>30</v>
      </c>
      <c r="F23" s="82">
        <v>3045</v>
      </c>
      <c r="G23" s="82">
        <v>735</v>
      </c>
      <c r="H23" s="82"/>
      <c r="I23" s="171">
        <v>43.29</v>
      </c>
      <c r="J23" s="172">
        <f t="shared" si="3"/>
        <v>43.29</v>
      </c>
      <c r="K23" s="80">
        <f t="shared" si="0"/>
        <v>131818.04999999999</v>
      </c>
      <c r="L23" s="80"/>
      <c r="M23" s="171">
        <v>43.29</v>
      </c>
      <c r="N23" s="172">
        <f t="shared" ref="N23:N24" si="5">M23+L23</f>
        <v>43.29</v>
      </c>
      <c r="O23" s="80">
        <f t="shared" si="1"/>
        <v>31818.149999999998</v>
      </c>
      <c r="P23" s="80">
        <f>O23+K23</f>
        <v>163636.19999999998</v>
      </c>
      <c r="Q23" s="195"/>
    </row>
    <row r="24" spans="1:18" ht="20.25" customHeight="1" x14ac:dyDescent="0.2">
      <c r="A24" s="34"/>
      <c r="B24" s="56">
        <v>4.2</v>
      </c>
      <c r="C24" s="27" t="s">
        <v>23</v>
      </c>
      <c r="D24" s="35" t="s">
        <v>24</v>
      </c>
      <c r="E24" s="31">
        <v>15</v>
      </c>
      <c r="F24" s="82">
        <v>3675</v>
      </c>
      <c r="G24" s="82">
        <v>840</v>
      </c>
      <c r="H24" s="82"/>
      <c r="I24" s="171">
        <v>15.55</v>
      </c>
      <c r="J24" s="172">
        <f t="shared" si="3"/>
        <v>15.55</v>
      </c>
      <c r="K24" s="80">
        <f t="shared" si="0"/>
        <v>57146.25</v>
      </c>
      <c r="L24" s="80"/>
      <c r="M24" s="171">
        <v>15.55</v>
      </c>
      <c r="N24" s="172">
        <f t="shared" si="5"/>
        <v>15.55</v>
      </c>
      <c r="O24" s="80">
        <f t="shared" si="1"/>
        <v>13062</v>
      </c>
      <c r="P24" s="80">
        <f>O24+K24</f>
        <v>70208.25</v>
      </c>
      <c r="Q24" s="4"/>
    </row>
    <row r="25" spans="1:18" ht="141" customHeight="1" x14ac:dyDescent="0.2">
      <c r="A25" s="34">
        <v>5</v>
      </c>
      <c r="B25" s="54"/>
      <c r="C25" s="29" t="s">
        <v>75</v>
      </c>
      <c r="D25" s="38"/>
      <c r="E25" s="38"/>
      <c r="F25" s="85">
        <v>0</v>
      </c>
      <c r="G25" s="86">
        <v>0</v>
      </c>
      <c r="H25" s="86"/>
      <c r="I25" s="86"/>
      <c r="J25" s="86"/>
      <c r="K25" s="80">
        <f t="shared" si="0"/>
        <v>0</v>
      </c>
      <c r="L25" s="80">
        <f t="shared" si="2"/>
        <v>0</v>
      </c>
      <c r="M25" s="86"/>
      <c r="N25" s="86"/>
      <c r="O25" s="80">
        <f t="shared" si="1"/>
        <v>0</v>
      </c>
      <c r="P25" s="86"/>
      <c r="Q25" s="19"/>
      <c r="R25" s="196"/>
    </row>
    <row r="26" spans="1:18" x14ac:dyDescent="0.2">
      <c r="A26" s="34"/>
      <c r="B26" s="56">
        <v>5.0999999999999996</v>
      </c>
      <c r="C26" s="29" t="s">
        <v>9</v>
      </c>
      <c r="D26" s="35" t="s">
        <v>10</v>
      </c>
      <c r="E26" s="35">
        <v>30</v>
      </c>
      <c r="F26" s="82">
        <v>2835</v>
      </c>
      <c r="G26" s="82">
        <v>210</v>
      </c>
      <c r="H26" s="82"/>
      <c r="I26" s="171">
        <v>43.29</v>
      </c>
      <c r="J26" s="172">
        <f t="shared" si="3"/>
        <v>43.29</v>
      </c>
      <c r="K26" s="80">
        <f t="shared" si="0"/>
        <v>122727.15</v>
      </c>
      <c r="L26" s="80"/>
      <c r="M26" s="171">
        <v>43.29</v>
      </c>
      <c r="N26" s="152">
        <f t="shared" ref="N26:N28" si="6">M26+L26</f>
        <v>43.29</v>
      </c>
      <c r="O26" s="80">
        <f t="shared" si="1"/>
        <v>9090.9</v>
      </c>
      <c r="P26" s="80">
        <f>O26+K26</f>
        <v>131818.04999999999</v>
      </c>
      <c r="Q26" s="26"/>
      <c r="R26" s="197"/>
    </row>
    <row r="27" spans="1:18" ht="17.850000000000001" customHeight="1" x14ac:dyDescent="0.2">
      <c r="A27" s="34"/>
      <c r="B27" s="56">
        <v>5.2</v>
      </c>
      <c r="C27" s="29" t="s">
        <v>42</v>
      </c>
      <c r="D27" s="35" t="s">
        <v>10</v>
      </c>
      <c r="E27" s="31">
        <v>15</v>
      </c>
      <c r="F27" s="82">
        <v>3990</v>
      </c>
      <c r="G27" s="82">
        <v>315</v>
      </c>
      <c r="H27" s="82"/>
      <c r="I27" s="171">
        <v>15.55</v>
      </c>
      <c r="J27" s="172">
        <f t="shared" si="3"/>
        <v>15.55</v>
      </c>
      <c r="K27" s="80">
        <f t="shared" si="0"/>
        <v>62044.5</v>
      </c>
      <c r="L27" s="80"/>
      <c r="M27" s="171">
        <v>15.55</v>
      </c>
      <c r="N27" s="152">
        <f t="shared" si="6"/>
        <v>15.55</v>
      </c>
      <c r="O27" s="80">
        <f t="shared" si="1"/>
        <v>4898.25</v>
      </c>
      <c r="P27" s="80">
        <f>O27+K27</f>
        <v>66942.75</v>
      </c>
      <c r="Q27" s="24"/>
      <c r="R27" s="197"/>
    </row>
    <row r="28" spans="1:18" ht="176.25" customHeight="1" x14ac:dyDescent="0.3">
      <c r="A28" s="34">
        <v>6</v>
      </c>
      <c r="B28" s="57">
        <v>6.1</v>
      </c>
      <c r="C28" s="29" t="s">
        <v>76</v>
      </c>
      <c r="D28" s="33" t="s">
        <v>10</v>
      </c>
      <c r="E28" s="37">
        <v>20</v>
      </c>
      <c r="F28" s="108">
        <v>1680</v>
      </c>
      <c r="G28" s="108">
        <v>315</v>
      </c>
      <c r="H28" s="108"/>
      <c r="I28" s="186">
        <v>18</v>
      </c>
      <c r="J28" s="81">
        <f t="shared" si="3"/>
        <v>18</v>
      </c>
      <c r="K28" s="81">
        <f t="shared" si="0"/>
        <v>30240</v>
      </c>
      <c r="L28" s="81"/>
      <c r="M28" s="108">
        <v>18</v>
      </c>
      <c r="N28" s="175">
        <f t="shared" si="6"/>
        <v>18</v>
      </c>
      <c r="O28" s="81">
        <f t="shared" si="1"/>
        <v>5670</v>
      </c>
      <c r="P28" s="81">
        <f>O28+K28</f>
        <v>35910</v>
      </c>
      <c r="Q28" s="20"/>
      <c r="R28" s="197"/>
    </row>
    <row r="29" spans="1:18" ht="193.5" customHeight="1" x14ac:dyDescent="0.2">
      <c r="A29" s="47">
        <v>7</v>
      </c>
      <c r="B29" s="54"/>
      <c r="C29" s="29" t="s">
        <v>86</v>
      </c>
      <c r="D29" s="38"/>
      <c r="E29" s="38"/>
      <c r="F29" s="80">
        <v>0</v>
      </c>
      <c r="G29" s="80">
        <v>0</v>
      </c>
      <c r="H29" s="80"/>
      <c r="I29" s="80"/>
      <c r="J29" s="80"/>
      <c r="K29" s="80">
        <f t="shared" si="0"/>
        <v>0</v>
      </c>
      <c r="L29" s="80">
        <f t="shared" si="2"/>
        <v>0</v>
      </c>
      <c r="M29" s="80"/>
      <c r="N29" s="80"/>
      <c r="O29" s="80">
        <f t="shared" si="1"/>
        <v>0</v>
      </c>
      <c r="P29" s="80"/>
      <c r="Q29" s="25"/>
      <c r="R29" s="198"/>
    </row>
    <row r="30" spans="1:18" x14ac:dyDescent="0.2">
      <c r="A30" s="34"/>
      <c r="B30" s="56"/>
      <c r="C30" s="29" t="s">
        <v>77</v>
      </c>
      <c r="D30" s="35" t="s">
        <v>25</v>
      </c>
      <c r="E30" s="31">
        <v>1</v>
      </c>
      <c r="F30" s="83">
        <v>295470</v>
      </c>
      <c r="G30" s="82">
        <v>3150</v>
      </c>
      <c r="H30" s="82">
        <v>1</v>
      </c>
      <c r="I30" s="82"/>
      <c r="J30" s="80">
        <f t="shared" si="3"/>
        <v>1</v>
      </c>
      <c r="K30" s="80">
        <f t="shared" si="0"/>
        <v>0</v>
      </c>
      <c r="L30" s="80">
        <f t="shared" si="2"/>
        <v>1</v>
      </c>
      <c r="M30" s="82"/>
      <c r="N30" s="80">
        <f t="shared" ref="N30:N41" si="7">M30+L30</f>
        <v>1</v>
      </c>
      <c r="O30" s="80">
        <f t="shared" si="1"/>
        <v>0</v>
      </c>
      <c r="P30" s="80">
        <f t="shared" ref="P30:P41" si="8">O30+K30</f>
        <v>0</v>
      </c>
      <c r="Q30" s="25"/>
      <c r="R30" s="2"/>
    </row>
    <row r="31" spans="1:18" ht="19.5" customHeight="1" x14ac:dyDescent="0.2">
      <c r="A31" s="34"/>
      <c r="B31" s="58"/>
      <c r="C31" s="27" t="s">
        <v>11</v>
      </c>
      <c r="D31" s="35" t="s">
        <v>25</v>
      </c>
      <c r="E31" s="38">
        <v>1</v>
      </c>
      <c r="F31" s="83">
        <v>308700</v>
      </c>
      <c r="G31" s="82">
        <v>3150</v>
      </c>
      <c r="H31" s="82">
        <v>1</v>
      </c>
      <c r="I31" s="82"/>
      <c r="J31" s="80">
        <f t="shared" si="3"/>
        <v>1</v>
      </c>
      <c r="K31" s="80">
        <f t="shared" si="0"/>
        <v>0</v>
      </c>
      <c r="L31" s="80">
        <f t="shared" si="2"/>
        <v>1</v>
      </c>
      <c r="M31" s="82"/>
      <c r="N31" s="80">
        <f t="shared" si="7"/>
        <v>1</v>
      </c>
      <c r="O31" s="80">
        <f t="shared" si="1"/>
        <v>0</v>
      </c>
      <c r="P31" s="80">
        <f t="shared" si="8"/>
        <v>0</v>
      </c>
      <c r="Q31" s="22"/>
      <c r="R31" s="5"/>
    </row>
    <row r="32" spans="1:18" ht="18" customHeight="1" x14ac:dyDescent="0.3">
      <c r="A32" s="34"/>
      <c r="B32" s="56"/>
      <c r="C32" s="27" t="s">
        <v>12</v>
      </c>
      <c r="D32" s="35" t="s">
        <v>7</v>
      </c>
      <c r="E32" s="38">
        <v>1</v>
      </c>
      <c r="F32" s="83">
        <v>285180</v>
      </c>
      <c r="G32" s="82">
        <v>3150</v>
      </c>
      <c r="H32" s="82">
        <v>2</v>
      </c>
      <c r="I32" s="82"/>
      <c r="J32" s="80">
        <f t="shared" si="3"/>
        <v>2</v>
      </c>
      <c r="K32" s="80">
        <f t="shared" si="0"/>
        <v>0</v>
      </c>
      <c r="L32" s="80">
        <f t="shared" si="2"/>
        <v>2</v>
      </c>
      <c r="M32" s="82"/>
      <c r="N32" s="80">
        <f t="shared" si="7"/>
        <v>2</v>
      </c>
      <c r="O32" s="80">
        <f t="shared" si="1"/>
        <v>0</v>
      </c>
      <c r="P32" s="80">
        <f t="shared" si="8"/>
        <v>0</v>
      </c>
      <c r="Q32" s="23"/>
      <c r="R32" s="196"/>
    </row>
    <row r="33" spans="1:18" ht="21.95" customHeight="1" x14ac:dyDescent="0.2">
      <c r="A33" s="34"/>
      <c r="B33" s="59"/>
      <c r="C33" s="27" t="s">
        <v>13</v>
      </c>
      <c r="D33" s="35" t="s">
        <v>1</v>
      </c>
      <c r="E33" s="44">
        <v>1</v>
      </c>
      <c r="F33" s="83">
        <v>296205</v>
      </c>
      <c r="G33" s="82">
        <v>3150</v>
      </c>
      <c r="H33" s="82">
        <v>1</v>
      </c>
      <c r="I33" s="82"/>
      <c r="J33" s="80">
        <f t="shared" si="3"/>
        <v>1</v>
      </c>
      <c r="K33" s="80">
        <f t="shared" si="0"/>
        <v>0</v>
      </c>
      <c r="L33" s="80">
        <f t="shared" si="2"/>
        <v>1</v>
      </c>
      <c r="M33" s="82"/>
      <c r="N33" s="80">
        <f t="shared" si="7"/>
        <v>1</v>
      </c>
      <c r="O33" s="80">
        <f t="shared" si="1"/>
        <v>0</v>
      </c>
      <c r="P33" s="80">
        <f t="shared" si="8"/>
        <v>0</v>
      </c>
      <c r="Q33" s="21"/>
      <c r="R33" s="198"/>
    </row>
    <row r="34" spans="1:18" ht="21.95" customHeight="1" x14ac:dyDescent="0.2">
      <c r="A34" s="34"/>
      <c r="B34" s="56"/>
      <c r="C34" s="29" t="s">
        <v>95</v>
      </c>
      <c r="D34" s="35" t="s">
        <v>7</v>
      </c>
      <c r="E34" s="44">
        <v>3</v>
      </c>
      <c r="F34" s="83">
        <v>308700</v>
      </c>
      <c r="G34" s="82">
        <v>3150</v>
      </c>
      <c r="H34" s="82">
        <v>3</v>
      </c>
      <c r="I34" s="82"/>
      <c r="J34" s="80">
        <f t="shared" si="3"/>
        <v>3</v>
      </c>
      <c r="K34" s="80">
        <f t="shared" si="0"/>
        <v>0</v>
      </c>
      <c r="L34" s="80">
        <f t="shared" si="2"/>
        <v>3</v>
      </c>
      <c r="M34" s="82"/>
      <c r="N34" s="80">
        <f t="shared" si="7"/>
        <v>3</v>
      </c>
      <c r="O34" s="80">
        <f t="shared" si="1"/>
        <v>0</v>
      </c>
      <c r="P34" s="80">
        <f t="shared" si="8"/>
        <v>0</v>
      </c>
      <c r="Q34" s="18"/>
      <c r="R34" s="3"/>
    </row>
    <row r="35" spans="1:18" ht="21.95" customHeight="1" x14ac:dyDescent="0.2">
      <c r="A35" s="34"/>
      <c r="B35" s="59"/>
      <c r="C35" s="27" t="s">
        <v>96</v>
      </c>
      <c r="D35" s="35" t="s">
        <v>7</v>
      </c>
      <c r="E35" s="44">
        <v>1</v>
      </c>
      <c r="F35" s="83">
        <v>308700</v>
      </c>
      <c r="G35" s="82">
        <v>3150</v>
      </c>
      <c r="H35" s="82">
        <v>1</v>
      </c>
      <c r="I35" s="82"/>
      <c r="J35" s="80">
        <f t="shared" si="3"/>
        <v>1</v>
      </c>
      <c r="K35" s="80">
        <f t="shared" si="0"/>
        <v>0</v>
      </c>
      <c r="L35" s="80">
        <f t="shared" si="2"/>
        <v>1</v>
      </c>
      <c r="M35" s="82"/>
      <c r="N35" s="80">
        <f t="shared" si="7"/>
        <v>1</v>
      </c>
      <c r="O35" s="80">
        <f t="shared" si="1"/>
        <v>0</v>
      </c>
      <c r="P35" s="80">
        <f t="shared" si="8"/>
        <v>0</v>
      </c>
      <c r="Q35" s="18"/>
      <c r="R35" s="3"/>
    </row>
    <row r="36" spans="1:18" ht="21.95" customHeight="1" x14ac:dyDescent="0.2">
      <c r="A36" s="34"/>
      <c r="B36" s="59"/>
      <c r="C36" s="27" t="s">
        <v>97</v>
      </c>
      <c r="D36" s="35" t="s">
        <v>1</v>
      </c>
      <c r="E36" s="44">
        <v>1</v>
      </c>
      <c r="F36" s="83">
        <v>285180</v>
      </c>
      <c r="G36" s="82">
        <v>3150</v>
      </c>
      <c r="H36" s="82">
        <v>1</v>
      </c>
      <c r="I36" s="82"/>
      <c r="J36" s="80">
        <f t="shared" si="3"/>
        <v>1</v>
      </c>
      <c r="K36" s="80">
        <f t="shared" si="0"/>
        <v>0</v>
      </c>
      <c r="L36" s="80">
        <f t="shared" si="2"/>
        <v>1</v>
      </c>
      <c r="M36" s="82"/>
      <c r="N36" s="80">
        <f t="shared" si="7"/>
        <v>1</v>
      </c>
      <c r="O36" s="80">
        <f t="shared" si="1"/>
        <v>0</v>
      </c>
      <c r="P36" s="80">
        <f t="shared" si="8"/>
        <v>0</v>
      </c>
      <c r="Q36" s="18"/>
      <c r="R36" s="3"/>
    </row>
    <row r="37" spans="1:18" ht="21.95" customHeight="1" x14ac:dyDescent="0.2">
      <c r="A37" s="34"/>
      <c r="B37" s="59"/>
      <c r="C37" s="27" t="s">
        <v>98</v>
      </c>
      <c r="D37" s="35" t="s">
        <v>1</v>
      </c>
      <c r="E37" s="44">
        <v>1</v>
      </c>
      <c r="F37" s="83">
        <v>295470</v>
      </c>
      <c r="G37" s="82">
        <v>3150</v>
      </c>
      <c r="H37" s="82">
        <v>1</v>
      </c>
      <c r="I37" s="82"/>
      <c r="J37" s="80">
        <f t="shared" si="3"/>
        <v>1</v>
      </c>
      <c r="K37" s="80">
        <f t="shared" si="0"/>
        <v>0</v>
      </c>
      <c r="L37" s="80">
        <f t="shared" si="2"/>
        <v>1</v>
      </c>
      <c r="M37" s="82"/>
      <c r="N37" s="80">
        <f t="shared" si="7"/>
        <v>1</v>
      </c>
      <c r="O37" s="80">
        <f t="shared" si="1"/>
        <v>0</v>
      </c>
      <c r="P37" s="80">
        <f t="shared" si="8"/>
        <v>0</v>
      </c>
      <c r="Q37" s="18"/>
      <c r="R37" s="3"/>
    </row>
    <row r="38" spans="1:18" ht="21.95" customHeight="1" x14ac:dyDescent="0.2">
      <c r="A38" s="34"/>
      <c r="B38" s="59"/>
      <c r="C38" s="29" t="s">
        <v>99</v>
      </c>
      <c r="D38" s="35" t="s">
        <v>1</v>
      </c>
      <c r="E38" s="44">
        <v>2</v>
      </c>
      <c r="F38" s="83">
        <v>295470</v>
      </c>
      <c r="G38" s="82">
        <v>3150</v>
      </c>
      <c r="H38" s="82">
        <v>2</v>
      </c>
      <c r="I38" s="82"/>
      <c r="J38" s="80">
        <f t="shared" si="3"/>
        <v>2</v>
      </c>
      <c r="K38" s="80">
        <f t="shared" si="0"/>
        <v>0</v>
      </c>
      <c r="L38" s="80">
        <f t="shared" si="2"/>
        <v>2</v>
      </c>
      <c r="M38" s="82"/>
      <c r="N38" s="80">
        <f t="shared" si="7"/>
        <v>2</v>
      </c>
      <c r="O38" s="80">
        <f t="shared" si="1"/>
        <v>0</v>
      </c>
      <c r="P38" s="80">
        <f t="shared" si="8"/>
        <v>0</v>
      </c>
      <c r="Q38" s="18"/>
      <c r="R38" s="3"/>
    </row>
    <row r="39" spans="1:18" ht="21.95" customHeight="1" x14ac:dyDescent="0.2">
      <c r="A39" s="34"/>
      <c r="B39" s="59"/>
      <c r="C39" s="27" t="s">
        <v>100</v>
      </c>
      <c r="D39" s="35" t="s">
        <v>1</v>
      </c>
      <c r="E39" s="44">
        <v>1</v>
      </c>
      <c r="F39" s="83">
        <v>277463</v>
      </c>
      <c r="G39" s="82">
        <v>3150</v>
      </c>
      <c r="H39" s="82">
        <v>1</v>
      </c>
      <c r="I39" s="82"/>
      <c r="J39" s="80">
        <f t="shared" si="3"/>
        <v>1</v>
      </c>
      <c r="K39" s="80">
        <f t="shared" si="0"/>
        <v>0</v>
      </c>
      <c r="L39" s="80">
        <f t="shared" si="2"/>
        <v>1</v>
      </c>
      <c r="M39" s="82"/>
      <c r="N39" s="80">
        <f t="shared" si="7"/>
        <v>1</v>
      </c>
      <c r="O39" s="80">
        <f t="shared" si="1"/>
        <v>0</v>
      </c>
      <c r="P39" s="80">
        <f t="shared" si="8"/>
        <v>0</v>
      </c>
      <c r="Q39" s="18"/>
      <c r="R39" s="3"/>
    </row>
    <row r="40" spans="1:18" ht="21.95" customHeight="1" x14ac:dyDescent="0.2">
      <c r="A40" s="34"/>
      <c r="B40" s="59"/>
      <c r="C40" s="27" t="s">
        <v>101</v>
      </c>
      <c r="D40" s="35" t="s">
        <v>1</v>
      </c>
      <c r="E40" s="44">
        <v>2</v>
      </c>
      <c r="F40" s="83">
        <v>295470</v>
      </c>
      <c r="G40" s="82">
        <v>3150</v>
      </c>
      <c r="H40" s="82">
        <v>2</v>
      </c>
      <c r="I40" s="82"/>
      <c r="J40" s="80">
        <f t="shared" si="3"/>
        <v>2</v>
      </c>
      <c r="K40" s="80">
        <f t="shared" si="0"/>
        <v>0</v>
      </c>
      <c r="L40" s="80">
        <f t="shared" si="2"/>
        <v>2</v>
      </c>
      <c r="M40" s="82"/>
      <c r="N40" s="80">
        <f t="shared" si="7"/>
        <v>2</v>
      </c>
      <c r="O40" s="80">
        <f t="shared" si="1"/>
        <v>0</v>
      </c>
      <c r="P40" s="80">
        <f t="shared" si="8"/>
        <v>0</v>
      </c>
      <c r="Q40" s="18"/>
      <c r="R40" s="3"/>
    </row>
    <row r="41" spans="1:18" ht="21.95" customHeight="1" x14ac:dyDescent="0.2">
      <c r="A41" s="34"/>
      <c r="B41" s="59"/>
      <c r="C41" s="27" t="s">
        <v>102</v>
      </c>
      <c r="D41" s="35" t="s">
        <v>1</v>
      </c>
      <c r="E41" s="44">
        <v>1</v>
      </c>
      <c r="F41" s="83">
        <v>277463</v>
      </c>
      <c r="G41" s="82">
        <v>3150</v>
      </c>
      <c r="H41" s="82">
        <v>1</v>
      </c>
      <c r="I41" s="82"/>
      <c r="J41" s="80">
        <f t="shared" si="3"/>
        <v>1</v>
      </c>
      <c r="K41" s="80">
        <f t="shared" si="0"/>
        <v>0</v>
      </c>
      <c r="L41" s="80">
        <f t="shared" si="2"/>
        <v>1</v>
      </c>
      <c r="M41" s="82"/>
      <c r="N41" s="80">
        <f t="shared" si="7"/>
        <v>1</v>
      </c>
      <c r="O41" s="80">
        <f t="shared" si="1"/>
        <v>0</v>
      </c>
      <c r="P41" s="80">
        <f t="shared" si="8"/>
        <v>0</v>
      </c>
      <c r="Q41" s="18"/>
      <c r="R41" s="3"/>
    </row>
    <row r="42" spans="1:18" ht="196.5" customHeight="1" x14ac:dyDescent="0.2">
      <c r="A42" s="34">
        <v>8</v>
      </c>
      <c r="B42" s="59"/>
      <c r="C42" s="29" t="s">
        <v>78</v>
      </c>
      <c r="D42" s="35"/>
      <c r="E42" s="31"/>
      <c r="F42" s="88">
        <v>0</v>
      </c>
      <c r="G42" s="84">
        <v>0</v>
      </c>
      <c r="H42" s="84"/>
      <c r="I42" s="84"/>
      <c r="J42" s="84"/>
      <c r="K42" s="80">
        <f t="shared" si="0"/>
        <v>0</v>
      </c>
      <c r="L42" s="80">
        <f t="shared" si="2"/>
        <v>0</v>
      </c>
      <c r="M42" s="84"/>
      <c r="N42" s="84"/>
      <c r="O42" s="80">
        <f t="shared" si="1"/>
        <v>0</v>
      </c>
      <c r="P42" s="84"/>
      <c r="Q42" s="17"/>
      <c r="R42" s="3"/>
    </row>
    <row r="43" spans="1:18" x14ac:dyDescent="0.2">
      <c r="A43" s="46">
        <v>8.1</v>
      </c>
      <c r="B43" s="56">
        <v>8.1</v>
      </c>
      <c r="C43" s="29" t="s">
        <v>79</v>
      </c>
      <c r="D43" s="35" t="s">
        <v>7</v>
      </c>
      <c r="E43" s="38">
        <v>1</v>
      </c>
      <c r="F43" s="82">
        <v>25200</v>
      </c>
      <c r="G43" s="82">
        <v>3150</v>
      </c>
      <c r="H43" s="82">
        <v>1</v>
      </c>
      <c r="I43" s="82"/>
      <c r="J43" s="80">
        <f t="shared" si="3"/>
        <v>1</v>
      </c>
      <c r="K43" s="80">
        <f t="shared" si="0"/>
        <v>0</v>
      </c>
      <c r="L43" s="80">
        <f t="shared" si="2"/>
        <v>1</v>
      </c>
      <c r="M43" s="82"/>
      <c r="N43" s="80">
        <f t="shared" ref="N43:N47" si="9">M43+L43</f>
        <v>1</v>
      </c>
      <c r="O43" s="80">
        <f t="shared" si="1"/>
        <v>0</v>
      </c>
      <c r="P43" s="80">
        <f t="shared" ref="P43:P47" si="10">O43+K43</f>
        <v>0</v>
      </c>
    </row>
    <row r="44" spans="1:18" ht="19.7" customHeight="1" x14ac:dyDescent="0.2">
      <c r="A44" s="46">
        <v>8.1999999999999993</v>
      </c>
      <c r="B44" s="56">
        <v>8.1999999999999993</v>
      </c>
      <c r="C44" s="29" t="s">
        <v>80</v>
      </c>
      <c r="D44" s="35" t="s">
        <v>7</v>
      </c>
      <c r="E44" s="31">
        <v>2</v>
      </c>
      <c r="F44" s="82">
        <v>65625</v>
      </c>
      <c r="G44" s="82">
        <v>3150</v>
      </c>
      <c r="H44" s="82">
        <v>2</v>
      </c>
      <c r="I44" s="82"/>
      <c r="J44" s="80">
        <f t="shared" si="3"/>
        <v>2</v>
      </c>
      <c r="K44" s="80">
        <f t="shared" si="0"/>
        <v>0</v>
      </c>
      <c r="L44" s="80">
        <f t="shared" si="2"/>
        <v>2</v>
      </c>
      <c r="M44" s="82"/>
      <c r="N44" s="80">
        <f t="shared" si="9"/>
        <v>2</v>
      </c>
      <c r="O44" s="80">
        <f t="shared" si="1"/>
        <v>0</v>
      </c>
      <c r="P44" s="80">
        <f t="shared" si="10"/>
        <v>0</v>
      </c>
    </row>
    <row r="45" spans="1:18" ht="19.7" customHeight="1" x14ac:dyDescent="0.2">
      <c r="A45" s="46"/>
      <c r="B45" s="56">
        <v>8.3000000000000007</v>
      </c>
      <c r="C45" s="29" t="s">
        <v>81</v>
      </c>
      <c r="D45" s="35" t="s">
        <v>7</v>
      </c>
      <c r="E45" s="31">
        <v>1</v>
      </c>
      <c r="F45" s="82">
        <v>72450</v>
      </c>
      <c r="G45" s="82">
        <v>3150</v>
      </c>
      <c r="H45" s="82">
        <v>1</v>
      </c>
      <c r="I45" s="82"/>
      <c r="J45" s="80">
        <f t="shared" si="3"/>
        <v>1</v>
      </c>
      <c r="K45" s="80">
        <f t="shared" si="0"/>
        <v>0</v>
      </c>
      <c r="L45" s="80">
        <f t="shared" si="2"/>
        <v>1</v>
      </c>
      <c r="M45" s="82"/>
      <c r="N45" s="80">
        <f t="shared" si="9"/>
        <v>1</v>
      </c>
      <c r="O45" s="80">
        <f t="shared" si="1"/>
        <v>0</v>
      </c>
      <c r="P45" s="80">
        <f t="shared" si="10"/>
        <v>0</v>
      </c>
    </row>
    <row r="46" spans="1:18" ht="19.7" customHeight="1" x14ac:dyDescent="0.2">
      <c r="A46" s="46"/>
      <c r="B46" s="56">
        <v>8.4</v>
      </c>
      <c r="C46" s="29" t="s">
        <v>112</v>
      </c>
      <c r="D46" s="35" t="s">
        <v>7</v>
      </c>
      <c r="E46" s="31">
        <v>2</v>
      </c>
      <c r="F46" s="82">
        <v>72450</v>
      </c>
      <c r="G46" s="82">
        <v>3150</v>
      </c>
      <c r="H46" s="82">
        <v>2</v>
      </c>
      <c r="I46" s="82"/>
      <c r="J46" s="80">
        <f t="shared" si="3"/>
        <v>2</v>
      </c>
      <c r="K46" s="80">
        <f t="shared" si="0"/>
        <v>0</v>
      </c>
      <c r="L46" s="80">
        <f t="shared" si="2"/>
        <v>2</v>
      </c>
      <c r="M46" s="82"/>
      <c r="N46" s="80">
        <f t="shared" si="9"/>
        <v>2</v>
      </c>
      <c r="O46" s="80">
        <f t="shared" si="1"/>
        <v>0</v>
      </c>
      <c r="P46" s="80">
        <f t="shared" si="10"/>
        <v>0</v>
      </c>
    </row>
    <row r="47" spans="1:18" ht="19.7" customHeight="1" x14ac:dyDescent="0.2">
      <c r="A47" s="46"/>
      <c r="B47" s="56">
        <v>8.5</v>
      </c>
      <c r="C47" s="29" t="s">
        <v>113</v>
      </c>
      <c r="D47" s="35" t="s">
        <v>7</v>
      </c>
      <c r="E47" s="31">
        <v>1</v>
      </c>
      <c r="F47" s="82">
        <v>82950</v>
      </c>
      <c r="G47" s="82">
        <v>3150</v>
      </c>
      <c r="H47" s="82">
        <v>1</v>
      </c>
      <c r="I47" s="82"/>
      <c r="J47" s="80">
        <f t="shared" si="3"/>
        <v>1</v>
      </c>
      <c r="K47" s="80">
        <f t="shared" si="0"/>
        <v>0</v>
      </c>
      <c r="L47" s="80">
        <f t="shared" si="2"/>
        <v>1</v>
      </c>
      <c r="M47" s="82"/>
      <c r="N47" s="80">
        <f t="shared" si="9"/>
        <v>1</v>
      </c>
      <c r="O47" s="80">
        <f t="shared" si="1"/>
        <v>0</v>
      </c>
      <c r="P47" s="80">
        <f t="shared" si="10"/>
        <v>0</v>
      </c>
    </row>
    <row r="48" spans="1:18" ht="206.25" x14ac:dyDescent="0.2">
      <c r="A48" s="47">
        <v>9</v>
      </c>
      <c r="B48" s="58"/>
      <c r="C48" s="29" t="s">
        <v>108</v>
      </c>
      <c r="D48" s="35" t="s">
        <v>14</v>
      </c>
      <c r="E48" s="31">
        <v>1000</v>
      </c>
      <c r="F48" s="82">
        <v>5775</v>
      </c>
      <c r="G48" s="82">
        <v>693</v>
      </c>
      <c r="H48" s="171">
        <v>586.5</v>
      </c>
      <c r="I48" s="170">
        <v>37.9</v>
      </c>
      <c r="J48" s="172">
        <f t="shared" si="3"/>
        <v>624.4</v>
      </c>
      <c r="K48" s="80">
        <f t="shared" si="0"/>
        <v>218872.5</v>
      </c>
      <c r="L48" s="152">
        <f t="shared" si="2"/>
        <v>624.4</v>
      </c>
      <c r="M48" s="170">
        <v>37.9</v>
      </c>
      <c r="N48" s="80">
        <f>M48+L48</f>
        <v>662.3</v>
      </c>
      <c r="O48" s="80">
        <f t="shared" si="1"/>
        <v>26264.7</v>
      </c>
      <c r="P48" s="80">
        <f>O48+K48</f>
        <v>245137.2</v>
      </c>
    </row>
    <row r="49" spans="1:16" ht="135.75" customHeight="1" x14ac:dyDescent="0.2">
      <c r="A49" s="47">
        <v>10</v>
      </c>
      <c r="B49" s="56"/>
      <c r="C49" s="29" t="s">
        <v>87</v>
      </c>
      <c r="D49" s="35" t="s">
        <v>14</v>
      </c>
      <c r="E49" s="31">
        <v>1000</v>
      </c>
      <c r="F49" s="82">
        <v>6038</v>
      </c>
      <c r="G49" s="82">
        <v>578</v>
      </c>
      <c r="H49" s="171">
        <v>586.5</v>
      </c>
      <c r="I49" s="170">
        <v>37.9</v>
      </c>
      <c r="J49" s="172">
        <f t="shared" si="3"/>
        <v>624.4</v>
      </c>
      <c r="K49" s="80">
        <f t="shared" si="0"/>
        <v>228840.19999999998</v>
      </c>
      <c r="L49" s="152">
        <v>586.5</v>
      </c>
      <c r="M49" s="170">
        <v>37.9</v>
      </c>
      <c r="N49" s="80">
        <f>M49+L49</f>
        <v>624.4</v>
      </c>
      <c r="O49" s="80">
        <f t="shared" si="1"/>
        <v>21906.2</v>
      </c>
      <c r="P49" s="80">
        <f>O49+K49</f>
        <v>250746.4</v>
      </c>
    </row>
    <row r="50" spans="1:16" ht="99.75" customHeight="1" x14ac:dyDescent="0.2">
      <c r="A50" s="47">
        <v>11</v>
      </c>
      <c r="B50" s="58"/>
      <c r="C50" s="29" t="s">
        <v>88</v>
      </c>
      <c r="D50" s="35" t="s">
        <v>14</v>
      </c>
      <c r="E50" s="31">
        <v>60</v>
      </c>
      <c r="F50" s="82">
        <v>5723</v>
      </c>
      <c r="G50" s="82">
        <v>578</v>
      </c>
      <c r="H50" s="82"/>
      <c r="I50" s="187">
        <v>25.25</v>
      </c>
      <c r="J50" s="172">
        <f t="shared" si="3"/>
        <v>25.25</v>
      </c>
      <c r="K50" s="80">
        <f t="shared" si="0"/>
        <v>144505.75</v>
      </c>
      <c r="L50" s="80"/>
      <c r="M50" s="171">
        <v>25.25</v>
      </c>
      <c r="N50" s="172">
        <f>M50+L50</f>
        <v>25.25</v>
      </c>
      <c r="O50" s="80">
        <f t="shared" si="1"/>
        <v>14594.5</v>
      </c>
      <c r="P50" s="80">
        <f>O50+K50</f>
        <v>159100.25</v>
      </c>
    </row>
    <row r="51" spans="1:16" ht="175.5" customHeight="1" x14ac:dyDescent="0.2">
      <c r="A51" s="47">
        <v>12</v>
      </c>
      <c r="B51" s="58"/>
      <c r="C51" s="30" t="s">
        <v>26</v>
      </c>
      <c r="D51" s="38"/>
      <c r="E51" s="38"/>
      <c r="F51" s="85">
        <v>0</v>
      </c>
      <c r="G51" s="86">
        <v>0</v>
      </c>
      <c r="H51" s="86"/>
      <c r="I51" s="86"/>
      <c r="J51" s="86"/>
      <c r="K51" s="80">
        <f t="shared" si="0"/>
        <v>0</v>
      </c>
      <c r="L51" s="80">
        <f t="shared" si="2"/>
        <v>0</v>
      </c>
      <c r="M51" s="86"/>
      <c r="N51" s="86"/>
      <c r="O51" s="80">
        <f t="shared" si="1"/>
        <v>0</v>
      </c>
      <c r="P51" s="89"/>
    </row>
    <row r="52" spans="1:16" ht="37.5" x14ac:dyDescent="0.2">
      <c r="A52" s="46"/>
      <c r="B52" s="58"/>
      <c r="C52" s="27" t="s">
        <v>15</v>
      </c>
      <c r="D52" s="38"/>
      <c r="E52" s="38"/>
      <c r="F52" s="85">
        <v>0</v>
      </c>
      <c r="G52" s="86">
        <v>0</v>
      </c>
      <c r="H52" s="86"/>
      <c r="I52" s="86"/>
      <c r="J52" s="86"/>
      <c r="K52" s="80">
        <f t="shared" si="0"/>
        <v>0</v>
      </c>
      <c r="L52" s="80">
        <f t="shared" si="2"/>
        <v>0</v>
      </c>
      <c r="M52" s="86"/>
      <c r="N52" s="86"/>
      <c r="O52" s="80">
        <f t="shared" si="1"/>
        <v>0</v>
      </c>
      <c r="P52" s="89"/>
    </row>
    <row r="53" spans="1:16" ht="20.45" customHeight="1" x14ac:dyDescent="0.2">
      <c r="A53" s="34"/>
      <c r="B53" s="55">
        <v>12.1</v>
      </c>
      <c r="C53" s="27" t="s">
        <v>27</v>
      </c>
      <c r="D53" s="35" t="s">
        <v>7</v>
      </c>
      <c r="E53" s="42">
        <v>6</v>
      </c>
      <c r="F53" s="82">
        <v>4200</v>
      </c>
      <c r="G53" s="82">
        <v>735</v>
      </c>
      <c r="H53" s="82"/>
      <c r="I53" s="82">
        <v>22</v>
      </c>
      <c r="J53" s="172">
        <f t="shared" ref="J53:J60" si="11">I53+H53</f>
        <v>22</v>
      </c>
      <c r="K53" s="80">
        <f t="shared" si="0"/>
        <v>92400</v>
      </c>
      <c r="L53" s="80"/>
      <c r="M53" s="82">
        <v>22</v>
      </c>
      <c r="N53" s="80">
        <f t="shared" ref="N53:N54" si="12">M53+L53</f>
        <v>22</v>
      </c>
      <c r="O53" s="80">
        <f t="shared" si="1"/>
        <v>16170</v>
      </c>
      <c r="P53" s="80">
        <f t="shared" ref="P53:P55" si="13">O53+K53</f>
        <v>108570</v>
      </c>
    </row>
    <row r="54" spans="1:16" ht="20.45" customHeight="1" x14ac:dyDescent="0.2">
      <c r="A54" s="34"/>
      <c r="B54" s="55"/>
      <c r="C54" s="27" t="s">
        <v>114</v>
      </c>
      <c r="D54" s="35" t="s">
        <v>7</v>
      </c>
      <c r="E54" s="42">
        <v>2</v>
      </c>
      <c r="F54" s="82">
        <v>6038</v>
      </c>
      <c r="G54" s="82">
        <v>735</v>
      </c>
      <c r="H54" s="82"/>
      <c r="I54" s="82">
        <v>4</v>
      </c>
      <c r="J54" s="172">
        <f t="shared" si="11"/>
        <v>4</v>
      </c>
      <c r="K54" s="80">
        <f t="shared" si="0"/>
        <v>24152</v>
      </c>
      <c r="L54" s="80"/>
      <c r="M54" s="82">
        <v>4</v>
      </c>
      <c r="N54" s="80">
        <f t="shared" si="12"/>
        <v>4</v>
      </c>
      <c r="O54" s="80">
        <f t="shared" si="1"/>
        <v>2940</v>
      </c>
      <c r="P54" s="80">
        <f t="shared" si="13"/>
        <v>27092</v>
      </c>
    </row>
    <row r="55" spans="1:16" ht="19.5" customHeight="1" x14ac:dyDescent="0.2">
      <c r="A55" s="34"/>
      <c r="B55" s="55">
        <v>12.2</v>
      </c>
      <c r="C55" s="27" t="s">
        <v>16</v>
      </c>
      <c r="D55" s="35" t="s">
        <v>7</v>
      </c>
      <c r="E55" s="31">
        <v>4</v>
      </c>
      <c r="F55" s="82">
        <v>9450</v>
      </c>
      <c r="G55" s="82">
        <v>1050</v>
      </c>
      <c r="H55" s="82"/>
      <c r="I55" s="82"/>
      <c r="J55" s="172">
        <f t="shared" si="11"/>
        <v>0</v>
      </c>
      <c r="K55" s="80">
        <f t="shared" si="0"/>
        <v>0</v>
      </c>
      <c r="L55" s="80"/>
      <c r="M55" s="82"/>
      <c r="N55" s="80">
        <f>M55+L55</f>
        <v>0</v>
      </c>
      <c r="O55" s="80">
        <f t="shared" si="1"/>
        <v>0</v>
      </c>
      <c r="P55" s="80">
        <f t="shared" si="13"/>
        <v>0</v>
      </c>
    </row>
    <row r="56" spans="1:16" ht="18.75" customHeight="1" x14ac:dyDescent="0.2">
      <c r="A56" s="49"/>
      <c r="B56" s="63"/>
      <c r="C56" s="27" t="s">
        <v>28</v>
      </c>
      <c r="D56" s="38"/>
      <c r="E56" s="38"/>
      <c r="F56" s="85">
        <v>0</v>
      </c>
      <c r="G56" s="86">
        <v>0</v>
      </c>
      <c r="H56" s="86"/>
      <c r="I56" s="86"/>
      <c r="J56" s="172">
        <f t="shared" si="11"/>
        <v>0</v>
      </c>
      <c r="K56" s="80">
        <f t="shared" si="0"/>
        <v>0</v>
      </c>
      <c r="L56" s="80"/>
      <c r="M56" s="86"/>
      <c r="N56" s="86"/>
      <c r="O56" s="80">
        <f t="shared" si="1"/>
        <v>0</v>
      </c>
      <c r="P56" s="89"/>
    </row>
    <row r="57" spans="1:16" ht="19.5" customHeight="1" x14ac:dyDescent="0.2">
      <c r="A57" s="34"/>
      <c r="B57" s="55">
        <v>12.3</v>
      </c>
      <c r="C57" s="27" t="s">
        <v>29</v>
      </c>
      <c r="D57" s="35" t="s">
        <v>7</v>
      </c>
      <c r="E57" s="31">
        <v>2</v>
      </c>
      <c r="F57" s="82">
        <v>4725</v>
      </c>
      <c r="G57" s="82">
        <v>735</v>
      </c>
      <c r="H57" s="82"/>
      <c r="I57" s="82"/>
      <c r="J57" s="172">
        <f t="shared" si="11"/>
        <v>0</v>
      </c>
      <c r="K57" s="80">
        <f t="shared" si="0"/>
        <v>0</v>
      </c>
      <c r="L57" s="80"/>
      <c r="M57" s="82"/>
      <c r="N57" s="80">
        <f>M57+L57</f>
        <v>0</v>
      </c>
      <c r="O57" s="80">
        <f t="shared" si="1"/>
        <v>0</v>
      </c>
      <c r="P57" s="80">
        <f t="shared" ref="P57:P58" si="14">O57+K57</f>
        <v>0</v>
      </c>
    </row>
    <row r="58" spans="1:16" ht="19.5" customHeight="1" x14ac:dyDescent="0.2">
      <c r="A58" s="46"/>
      <c r="B58" s="55">
        <v>12.4</v>
      </c>
      <c r="C58" s="27" t="s">
        <v>89</v>
      </c>
      <c r="D58" s="35" t="s">
        <v>30</v>
      </c>
      <c r="E58" s="31">
        <v>3</v>
      </c>
      <c r="F58" s="82">
        <v>3150</v>
      </c>
      <c r="G58" s="82">
        <v>525</v>
      </c>
      <c r="H58" s="82"/>
      <c r="I58" s="82">
        <v>3</v>
      </c>
      <c r="J58" s="172">
        <f t="shared" si="11"/>
        <v>3</v>
      </c>
      <c r="K58" s="80">
        <f t="shared" si="0"/>
        <v>9450</v>
      </c>
      <c r="L58" s="80"/>
      <c r="M58" s="82">
        <v>3</v>
      </c>
      <c r="N58" s="80">
        <f>M58+L58</f>
        <v>3</v>
      </c>
      <c r="O58" s="80">
        <f t="shared" si="1"/>
        <v>1575</v>
      </c>
      <c r="P58" s="80">
        <f t="shared" si="14"/>
        <v>11025</v>
      </c>
    </row>
    <row r="59" spans="1:16" ht="18.95" customHeight="1" x14ac:dyDescent="0.2">
      <c r="A59" s="50"/>
      <c r="B59" s="64"/>
      <c r="C59" s="27" t="s">
        <v>109</v>
      </c>
      <c r="D59" s="38"/>
      <c r="E59" s="38"/>
      <c r="F59" s="85">
        <v>0</v>
      </c>
      <c r="G59" s="86">
        <v>0</v>
      </c>
      <c r="H59" s="86"/>
      <c r="I59" s="86"/>
      <c r="J59" s="172">
        <f t="shared" si="11"/>
        <v>0</v>
      </c>
      <c r="K59" s="80">
        <f t="shared" si="0"/>
        <v>0</v>
      </c>
      <c r="L59" s="80"/>
      <c r="M59" s="86"/>
      <c r="N59" s="86"/>
      <c r="O59" s="80">
        <f t="shared" si="1"/>
        <v>0</v>
      </c>
      <c r="P59" s="89"/>
    </row>
    <row r="60" spans="1:16" ht="18.2" customHeight="1" x14ac:dyDescent="0.2">
      <c r="A60" s="34"/>
      <c r="B60" s="55">
        <v>12.5</v>
      </c>
      <c r="C60" s="27" t="s">
        <v>18</v>
      </c>
      <c r="D60" s="35" t="s">
        <v>31</v>
      </c>
      <c r="E60" s="31">
        <v>110</v>
      </c>
      <c r="F60" s="82">
        <v>4725</v>
      </c>
      <c r="G60" s="82">
        <v>735</v>
      </c>
      <c r="H60" s="82"/>
      <c r="I60" s="185">
        <v>120</v>
      </c>
      <c r="J60" s="172">
        <f t="shared" si="11"/>
        <v>120</v>
      </c>
      <c r="K60" s="80">
        <f t="shared" si="0"/>
        <v>567000</v>
      </c>
      <c r="L60" s="80"/>
      <c r="M60" s="170">
        <v>120</v>
      </c>
      <c r="N60" s="152">
        <f>M60+L60</f>
        <v>120</v>
      </c>
      <c r="O60" s="80">
        <f t="shared" si="1"/>
        <v>88200</v>
      </c>
      <c r="P60" s="80">
        <f>O60+K60</f>
        <v>655200</v>
      </c>
    </row>
    <row r="61" spans="1:16" ht="79.5" customHeight="1" x14ac:dyDescent="0.2">
      <c r="A61" s="45">
        <v>13</v>
      </c>
      <c r="B61" s="61"/>
      <c r="C61" s="27" t="s">
        <v>32</v>
      </c>
      <c r="D61" s="38"/>
      <c r="E61" s="38"/>
      <c r="F61" s="85">
        <v>0</v>
      </c>
      <c r="G61" s="86">
        <v>0</v>
      </c>
      <c r="H61" s="86"/>
      <c r="I61" s="86"/>
      <c r="J61" s="86"/>
      <c r="K61" s="80">
        <f t="shared" si="0"/>
        <v>0</v>
      </c>
      <c r="L61" s="80">
        <f t="shared" si="2"/>
        <v>0</v>
      </c>
      <c r="M61" s="86"/>
      <c r="N61" s="86"/>
      <c r="O61" s="80">
        <f t="shared" si="1"/>
        <v>0</v>
      </c>
      <c r="P61" s="89"/>
    </row>
    <row r="62" spans="1:16" ht="21" customHeight="1" x14ac:dyDescent="0.2">
      <c r="A62" s="46"/>
      <c r="B62" s="56">
        <v>13.1</v>
      </c>
      <c r="C62" s="27" t="s">
        <v>19</v>
      </c>
      <c r="D62" s="35" t="s">
        <v>10</v>
      </c>
      <c r="E62" s="31">
        <v>110</v>
      </c>
      <c r="F62" s="82">
        <v>1523</v>
      </c>
      <c r="G62" s="82">
        <v>315</v>
      </c>
      <c r="H62" s="82">
        <v>80</v>
      </c>
      <c r="I62" s="189">
        <v>30</v>
      </c>
      <c r="J62" s="172">
        <f t="shared" ref="J62" si="15">I62+H62</f>
        <v>110</v>
      </c>
      <c r="K62" s="80">
        <f t="shared" si="0"/>
        <v>45690</v>
      </c>
      <c r="L62" s="80">
        <v>80</v>
      </c>
      <c r="M62" s="82">
        <v>30</v>
      </c>
      <c r="N62" s="80">
        <f>M62+L62</f>
        <v>110</v>
      </c>
      <c r="O62" s="80">
        <f t="shared" si="1"/>
        <v>9450</v>
      </c>
      <c r="P62" s="80">
        <f>O62+K62</f>
        <v>55140</v>
      </c>
    </row>
    <row r="63" spans="1:16" ht="96" customHeight="1" x14ac:dyDescent="0.2">
      <c r="A63" s="47">
        <v>14</v>
      </c>
      <c r="B63" s="58"/>
      <c r="C63" s="30" t="s">
        <v>90</v>
      </c>
      <c r="D63" s="38"/>
      <c r="E63" s="38"/>
      <c r="F63" s="85">
        <v>0</v>
      </c>
      <c r="G63" s="86">
        <v>0</v>
      </c>
      <c r="H63" s="86"/>
      <c r="I63" s="190"/>
      <c r="J63" s="86"/>
      <c r="K63" s="80">
        <f t="shared" si="0"/>
        <v>0</v>
      </c>
      <c r="L63" s="80">
        <f t="shared" si="2"/>
        <v>0</v>
      </c>
      <c r="M63" s="86"/>
      <c r="N63" s="86"/>
      <c r="O63" s="80">
        <f t="shared" si="1"/>
        <v>0</v>
      </c>
      <c r="P63" s="89"/>
    </row>
    <row r="64" spans="1:16" ht="19.350000000000001" customHeight="1" x14ac:dyDescent="0.2">
      <c r="A64" s="46"/>
      <c r="B64" s="56">
        <v>14.1</v>
      </c>
      <c r="C64" s="27" t="s">
        <v>19</v>
      </c>
      <c r="D64" s="35" t="s">
        <v>7</v>
      </c>
      <c r="E64" s="31">
        <v>105</v>
      </c>
      <c r="F64" s="82">
        <v>2888</v>
      </c>
      <c r="G64" s="82">
        <v>263</v>
      </c>
      <c r="H64" s="82">
        <v>105</v>
      </c>
      <c r="I64" s="189">
        <v>11</v>
      </c>
      <c r="J64" s="172">
        <f t="shared" ref="J64:J67" si="16">I64+H64</f>
        <v>116</v>
      </c>
      <c r="K64" s="80">
        <f t="shared" si="0"/>
        <v>31768</v>
      </c>
      <c r="L64" s="80">
        <f t="shared" si="2"/>
        <v>116</v>
      </c>
      <c r="M64" s="82">
        <v>11</v>
      </c>
      <c r="N64" s="80">
        <f>M64+L64</f>
        <v>127</v>
      </c>
      <c r="O64" s="80">
        <f t="shared" si="1"/>
        <v>2893</v>
      </c>
      <c r="P64" s="80">
        <f>O64+K64</f>
        <v>34661</v>
      </c>
    </row>
    <row r="65" spans="1:16" ht="114" customHeight="1" x14ac:dyDescent="0.2">
      <c r="A65" s="47">
        <v>15</v>
      </c>
      <c r="B65" s="58"/>
      <c r="C65" s="29" t="s">
        <v>91</v>
      </c>
      <c r="D65" s="35" t="s">
        <v>30</v>
      </c>
      <c r="E65" s="38">
        <v>6</v>
      </c>
      <c r="F65" s="82">
        <v>47775</v>
      </c>
      <c r="G65" s="82">
        <v>5250</v>
      </c>
      <c r="H65" s="82">
        <v>2</v>
      </c>
      <c r="I65" s="189"/>
      <c r="J65" s="80">
        <f t="shared" si="16"/>
        <v>2</v>
      </c>
      <c r="K65" s="80">
        <f t="shared" si="0"/>
        <v>0</v>
      </c>
      <c r="L65" s="80">
        <f t="shared" si="2"/>
        <v>2</v>
      </c>
      <c r="M65" s="82"/>
      <c r="N65" s="80">
        <f>M65+L65</f>
        <v>2</v>
      </c>
      <c r="O65" s="80">
        <f t="shared" si="1"/>
        <v>0</v>
      </c>
      <c r="P65" s="80">
        <f>O65+K65</f>
        <v>0</v>
      </c>
    </row>
    <row r="66" spans="1:16" ht="157.5" customHeight="1" x14ac:dyDescent="0.2">
      <c r="A66" s="47">
        <v>16</v>
      </c>
      <c r="B66" s="58"/>
      <c r="C66" s="29" t="s">
        <v>92</v>
      </c>
      <c r="D66" s="35" t="s">
        <v>20</v>
      </c>
      <c r="E66" s="38">
        <v>1</v>
      </c>
      <c r="F66" s="82">
        <v>21000</v>
      </c>
      <c r="G66" s="82">
        <v>15750</v>
      </c>
      <c r="H66" s="170">
        <v>0.5</v>
      </c>
      <c r="I66" s="185">
        <v>0.5</v>
      </c>
      <c r="J66" s="170">
        <f t="shared" si="16"/>
        <v>1</v>
      </c>
      <c r="K66" s="80">
        <f t="shared" si="0"/>
        <v>10500</v>
      </c>
      <c r="L66" s="170">
        <v>0.5</v>
      </c>
      <c r="M66" s="170">
        <v>0.5</v>
      </c>
      <c r="N66" s="152">
        <f>M66+L66</f>
        <v>1</v>
      </c>
      <c r="O66" s="80">
        <f t="shared" si="1"/>
        <v>7875</v>
      </c>
      <c r="P66" s="80">
        <f>O66+K66</f>
        <v>18375</v>
      </c>
    </row>
    <row r="67" spans="1:16" ht="153.75" customHeight="1" x14ac:dyDescent="0.2">
      <c r="A67" s="47">
        <v>17</v>
      </c>
      <c r="B67" s="58"/>
      <c r="C67" s="29" t="s">
        <v>110</v>
      </c>
      <c r="D67" s="35" t="s">
        <v>33</v>
      </c>
      <c r="E67" s="36">
        <v>1</v>
      </c>
      <c r="F67" s="82"/>
      <c r="G67" s="82">
        <v>52500</v>
      </c>
      <c r="H67" s="82">
        <v>1</v>
      </c>
      <c r="I67" s="82"/>
      <c r="J67" s="80">
        <f t="shared" si="16"/>
        <v>1</v>
      </c>
      <c r="K67" s="80">
        <f t="shared" si="0"/>
        <v>0</v>
      </c>
      <c r="L67" s="80"/>
      <c r="M67" s="82">
        <v>1</v>
      </c>
      <c r="N67" s="80">
        <f>M67+L67</f>
        <v>1</v>
      </c>
      <c r="O67" s="80">
        <f t="shared" si="1"/>
        <v>52500</v>
      </c>
      <c r="P67" s="80">
        <f>O67+K67</f>
        <v>52500</v>
      </c>
    </row>
    <row r="68" spans="1:16" ht="150" x14ac:dyDescent="0.2">
      <c r="A68" s="47">
        <v>18</v>
      </c>
      <c r="B68" s="58"/>
      <c r="C68" s="32" t="s">
        <v>111</v>
      </c>
      <c r="D68" s="35" t="s">
        <v>33</v>
      </c>
      <c r="E68" s="36">
        <v>1</v>
      </c>
      <c r="F68" s="82">
        <v>10500</v>
      </c>
      <c r="G68" s="82">
        <v>15750</v>
      </c>
      <c r="H68" s="170">
        <v>0.5</v>
      </c>
      <c r="I68" s="170">
        <v>0.5</v>
      </c>
      <c r="J68" s="170">
        <f t="shared" ref="J68" si="17">I68+H68</f>
        <v>1</v>
      </c>
      <c r="K68" s="80">
        <f t="shared" si="0"/>
        <v>5250</v>
      </c>
      <c r="L68" s="170">
        <v>0.5</v>
      </c>
      <c r="M68" s="170">
        <v>0.5</v>
      </c>
      <c r="N68" s="152">
        <f>M68+L68</f>
        <v>1</v>
      </c>
      <c r="O68" s="80">
        <f t="shared" si="1"/>
        <v>7875</v>
      </c>
      <c r="P68" s="80">
        <f>O68+K68</f>
        <v>13125</v>
      </c>
    </row>
    <row r="69" spans="1:16" ht="39" customHeight="1" x14ac:dyDescent="0.2">
      <c r="A69" s="34"/>
      <c r="B69" s="54"/>
      <c r="C69" s="90" t="s">
        <v>137</v>
      </c>
      <c r="D69" s="38"/>
      <c r="E69" s="38"/>
      <c r="F69" s="86"/>
      <c r="G69" s="91"/>
      <c r="H69" s="91"/>
      <c r="I69" s="91"/>
      <c r="J69" s="91"/>
      <c r="K69" s="91">
        <f t="shared" ref="K69:O69" si="18">SUM(K5:K68)</f>
        <v>1948672.4</v>
      </c>
      <c r="L69" s="91"/>
      <c r="M69" s="91"/>
      <c r="N69" s="91"/>
      <c r="O69" s="91">
        <f t="shared" si="18"/>
        <v>347232.69999999995</v>
      </c>
      <c r="P69" s="91">
        <f>SUM(P5:P68)</f>
        <v>2295905.0999999996</v>
      </c>
    </row>
  </sheetData>
  <mergeCells count="15">
    <mergeCell ref="Q22:Q23"/>
    <mergeCell ref="R25:R29"/>
    <mergeCell ref="R32:R33"/>
    <mergeCell ref="A1:F1"/>
    <mergeCell ref="G1:P1"/>
    <mergeCell ref="Q14:Q21"/>
    <mergeCell ref="A2:G2"/>
    <mergeCell ref="A3:A4"/>
    <mergeCell ref="B3:B4"/>
    <mergeCell ref="C3:C4"/>
    <mergeCell ref="D3:D4"/>
    <mergeCell ref="E3:E4"/>
    <mergeCell ref="F3:F4"/>
    <mergeCell ref="G3:G4"/>
    <mergeCell ref="H2:P2"/>
  </mergeCells>
  <phoneticPr fontId="49" type="noConversion"/>
  <pageMargins left="0.7" right="0.7" top="0.75" bottom="0.75" header="0.3" footer="0.3"/>
  <pageSetup scale="50" orientation="landscape"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1"/>
  <sheetViews>
    <sheetView topLeftCell="A40" zoomScaleNormal="100" workbookViewId="0">
      <selection activeCell="N27" sqref="N27"/>
    </sheetView>
  </sheetViews>
  <sheetFormatPr defaultRowHeight="18.75" x14ac:dyDescent="0.2"/>
  <cols>
    <col min="1" max="1" width="5.83203125" style="51" customWidth="1"/>
    <col min="2" max="2" width="7.33203125" style="62" customWidth="1"/>
    <col min="3" max="3" width="57.33203125" style="1" customWidth="1"/>
    <col min="4" max="4" width="7.83203125" style="43" customWidth="1"/>
    <col min="5" max="5" width="9.5" style="43" customWidth="1"/>
    <col min="6" max="6" width="15.83203125" style="1" customWidth="1"/>
    <col min="7" max="15" width="16.83203125" style="1" customWidth="1"/>
    <col min="16" max="16" width="22.6640625" style="1" customWidth="1"/>
    <col min="17" max="17" width="3.83203125" style="1" customWidth="1"/>
    <col min="18" max="18" width="9.33203125" style="1"/>
    <col min="19" max="21" width="18.6640625" style="1" customWidth="1"/>
    <col min="22" max="22" width="14.5" style="1" bestFit="1" customWidth="1"/>
    <col min="23" max="16384" width="9.33203125" style="1"/>
  </cols>
  <sheetData>
    <row r="1" spans="1:24" ht="78" customHeight="1" x14ac:dyDescent="0.2">
      <c r="A1" s="199" t="s">
        <v>21</v>
      </c>
      <c r="B1" s="199"/>
      <c r="C1" s="199"/>
      <c r="D1" s="199"/>
      <c r="E1" s="199"/>
      <c r="F1" s="199"/>
      <c r="G1" s="214"/>
      <c r="H1" s="214"/>
      <c r="I1" s="214"/>
      <c r="J1" s="214"/>
      <c r="K1" s="214"/>
      <c r="L1" s="214"/>
      <c r="M1" s="214"/>
      <c r="N1" s="214"/>
      <c r="O1" s="214"/>
      <c r="P1" s="214"/>
      <c r="Q1" s="18"/>
    </row>
    <row r="2" spans="1:24" ht="23.25" customHeight="1" x14ac:dyDescent="0.2">
      <c r="A2" s="202" t="s">
        <v>154</v>
      </c>
      <c r="B2" s="202"/>
      <c r="C2" s="202"/>
      <c r="D2" s="202"/>
      <c r="E2" s="202"/>
      <c r="F2" s="202"/>
      <c r="G2" s="202"/>
      <c r="H2" s="211" t="s">
        <v>168</v>
      </c>
      <c r="I2" s="212"/>
      <c r="J2" s="212"/>
      <c r="K2" s="212"/>
      <c r="L2" s="212"/>
      <c r="M2" s="212"/>
      <c r="N2" s="212"/>
      <c r="O2" s="212"/>
      <c r="P2" s="213"/>
      <c r="Q2" s="18"/>
      <c r="S2" s="141"/>
      <c r="T2" s="141"/>
      <c r="U2" s="141"/>
      <c r="V2" s="141"/>
      <c r="W2" s="141"/>
      <c r="X2" s="141"/>
    </row>
    <row r="3" spans="1:24" ht="36.75" customHeight="1" x14ac:dyDescent="0.2">
      <c r="A3" s="145" t="s">
        <v>0</v>
      </c>
      <c r="B3" s="147" t="s">
        <v>1</v>
      </c>
      <c r="C3" s="145" t="s">
        <v>2</v>
      </c>
      <c r="D3" s="145" t="s">
        <v>3</v>
      </c>
      <c r="E3" s="145" t="s">
        <v>155</v>
      </c>
      <c r="F3" s="146" t="s">
        <v>156</v>
      </c>
      <c r="G3" s="146" t="s">
        <v>157</v>
      </c>
      <c r="H3" s="168" t="s">
        <v>166</v>
      </c>
      <c r="I3" s="168" t="s">
        <v>167</v>
      </c>
      <c r="J3" s="145" t="s">
        <v>169</v>
      </c>
      <c r="K3" s="145" t="s">
        <v>159</v>
      </c>
      <c r="L3" s="145" t="s">
        <v>158</v>
      </c>
      <c r="M3" s="168" t="s">
        <v>167</v>
      </c>
      <c r="N3" s="145" t="s">
        <v>169</v>
      </c>
      <c r="O3" s="145" t="s">
        <v>160</v>
      </c>
      <c r="P3" s="145" t="s">
        <v>161</v>
      </c>
      <c r="S3" s="141"/>
      <c r="T3" s="141"/>
      <c r="U3" s="141"/>
      <c r="V3" s="141"/>
      <c r="W3" s="141"/>
      <c r="X3" s="141"/>
    </row>
    <row r="4" spans="1:24" ht="73.5" customHeight="1" x14ac:dyDescent="0.2">
      <c r="A4" s="34"/>
      <c r="B4" s="54"/>
      <c r="C4" s="27" t="s">
        <v>5</v>
      </c>
      <c r="D4" s="38"/>
      <c r="E4" s="38"/>
      <c r="F4" s="148"/>
      <c r="G4" s="148"/>
      <c r="H4" s="148"/>
      <c r="I4" s="148"/>
      <c r="J4" s="29"/>
      <c r="K4" s="29"/>
      <c r="L4" s="29"/>
      <c r="M4" s="29"/>
      <c r="N4" s="29"/>
      <c r="O4" s="29"/>
      <c r="P4" s="28"/>
    </row>
    <row r="5" spans="1:24" ht="168.75" x14ac:dyDescent="0.2">
      <c r="A5" s="34"/>
      <c r="B5" s="54"/>
      <c r="C5" s="30" t="s">
        <v>82</v>
      </c>
      <c r="D5" s="38"/>
      <c r="E5" s="54"/>
      <c r="F5" s="93"/>
      <c r="G5" s="93"/>
      <c r="H5" s="93"/>
      <c r="I5" s="93"/>
      <c r="J5" s="93"/>
      <c r="K5" s="93"/>
      <c r="L5" s="93"/>
      <c r="M5" s="93"/>
      <c r="N5" s="93"/>
      <c r="O5" s="93"/>
      <c r="P5" s="94"/>
    </row>
    <row r="6" spans="1:24" ht="56.25" x14ac:dyDescent="0.2">
      <c r="A6" s="34">
        <v>1</v>
      </c>
      <c r="B6" s="54"/>
      <c r="C6" s="30" t="s">
        <v>83</v>
      </c>
      <c r="D6" s="35" t="s">
        <v>6</v>
      </c>
      <c r="E6" s="95">
        <v>1</v>
      </c>
      <c r="F6" s="78">
        <v>0</v>
      </c>
      <c r="G6" s="78">
        <v>105000</v>
      </c>
      <c r="H6" s="173">
        <v>0</v>
      </c>
      <c r="I6" s="173"/>
      <c r="J6" s="152">
        <f>I6+H6</f>
        <v>0</v>
      </c>
      <c r="K6" s="80">
        <f>I6*F6</f>
        <v>0</v>
      </c>
      <c r="L6" s="172">
        <v>0.8</v>
      </c>
      <c r="M6" s="172">
        <v>0.2</v>
      </c>
      <c r="N6" s="172">
        <f>M6+L6</f>
        <v>1</v>
      </c>
      <c r="O6" s="80">
        <f>M6*G6</f>
        <v>21000</v>
      </c>
      <c r="P6" s="80">
        <f>O6+K6</f>
        <v>21000</v>
      </c>
    </row>
    <row r="7" spans="1:24" ht="305.25" customHeight="1" x14ac:dyDescent="0.2">
      <c r="A7" s="34">
        <v>2</v>
      </c>
      <c r="B7" s="54"/>
      <c r="C7" s="30" t="s">
        <v>93</v>
      </c>
      <c r="D7" s="35" t="s">
        <v>48</v>
      </c>
      <c r="E7" s="58">
        <v>2</v>
      </c>
      <c r="F7" s="78">
        <v>0</v>
      </c>
      <c r="G7" s="78">
        <v>5250</v>
      </c>
      <c r="H7" s="173"/>
      <c r="I7" s="173"/>
      <c r="J7" s="152">
        <f t="shared" ref="J7:J69" si="0">I7+H7</f>
        <v>0</v>
      </c>
      <c r="K7" s="80">
        <f t="shared" ref="K7:K69" si="1">I7*F7</f>
        <v>0</v>
      </c>
      <c r="L7" s="172">
        <v>2</v>
      </c>
      <c r="M7" s="172"/>
      <c r="N7" s="172">
        <f t="shared" ref="N7:N69" si="2">M7+L7</f>
        <v>2</v>
      </c>
      <c r="O7" s="80">
        <f t="shared" ref="O7:O69" si="3">M7*G7</f>
        <v>0</v>
      </c>
      <c r="P7" s="80">
        <f>O7+K7</f>
        <v>0</v>
      </c>
    </row>
    <row r="8" spans="1:24" ht="113.25" customHeight="1" x14ac:dyDescent="0.2">
      <c r="A8" s="34">
        <v>3</v>
      </c>
      <c r="B8" s="54"/>
      <c r="C8" s="29" t="s">
        <v>84</v>
      </c>
      <c r="D8" s="35"/>
      <c r="E8" s="97"/>
      <c r="F8" s="93"/>
      <c r="G8" s="93"/>
      <c r="H8" s="180"/>
      <c r="I8" s="180"/>
      <c r="J8" s="152">
        <f t="shared" si="0"/>
        <v>0</v>
      </c>
      <c r="K8" s="80">
        <f t="shared" si="1"/>
        <v>0</v>
      </c>
      <c r="L8" s="176">
        <v>0</v>
      </c>
      <c r="M8" s="176"/>
      <c r="N8" s="172">
        <f t="shared" si="2"/>
        <v>0</v>
      </c>
      <c r="O8" s="80">
        <f t="shared" si="3"/>
        <v>0</v>
      </c>
      <c r="P8" s="98"/>
    </row>
    <row r="9" spans="1:24" x14ac:dyDescent="0.2">
      <c r="A9" s="34"/>
      <c r="B9" s="54"/>
      <c r="C9" s="29" t="s">
        <v>40</v>
      </c>
      <c r="D9" s="35"/>
      <c r="E9" s="58"/>
      <c r="F9" s="93"/>
      <c r="G9" s="93"/>
      <c r="H9" s="180"/>
      <c r="I9" s="180"/>
      <c r="J9" s="152">
        <f t="shared" si="0"/>
        <v>0</v>
      </c>
      <c r="K9" s="80">
        <f t="shared" si="1"/>
        <v>0</v>
      </c>
      <c r="L9" s="176">
        <v>0</v>
      </c>
      <c r="M9" s="176"/>
      <c r="N9" s="172">
        <f t="shared" si="2"/>
        <v>0</v>
      </c>
      <c r="O9" s="80">
        <f t="shared" si="3"/>
        <v>0</v>
      </c>
      <c r="P9" s="98"/>
    </row>
    <row r="10" spans="1:24" x14ac:dyDescent="0.2">
      <c r="A10" s="48"/>
      <c r="B10" s="55">
        <v>3.1</v>
      </c>
      <c r="C10" s="29" t="s">
        <v>9</v>
      </c>
      <c r="D10" s="35" t="s">
        <v>48</v>
      </c>
      <c r="E10" s="58">
        <v>8</v>
      </c>
      <c r="F10" s="78">
        <v>8768</v>
      </c>
      <c r="G10" s="78">
        <v>1050</v>
      </c>
      <c r="H10" s="173">
        <v>4</v>
      </c>
      <c r="I10" s="173">
        <v>1</v>
      </c>
      <c r="J10" s="152">
        <f t="shared" si="0"/>
        <v>5</v>
      </c>
      <c r="K10" s="80">
        <f t="shared" si="1"/>
        <v>8768</v>
      </c>
      <c r="L10" s="172">
        <v>4</v>
      </c>
      <c r="M10" s="172">
        <v>1</v>
      </c>
      <c r="N10" s="172">
        <f t="shared" si="2"/>
        <v>5</v>
      </c>
      <c r="O10" s="80">
        <f t="shared" si="3"/>
        <v>1050</v>
      </c>
      <c r="P10" s="80">
        <f>O10+K10</f>
        <v>9818</v>
      </c>
    </row>
    <row r="11" spans="1:24" ht="23.25" customHeight="1" x14ac:dyDescent="0.25">
      <c r="A11" s="45"/>
      <c r="B11" s="56"/>
      <c r="C11" s="27" t="s">
        <v>8</v>
      </c>
      <c r="D11" s="35"/>
      <c r="E11" s="58"/>
      <c r="F11" s="93"/>
      <c r="G11" s="93"/>
      <c r="H11" s="180"/>
      <c r="I11" s="180"/>
      <c r="J11" s="152">
        <f t="shared" si="0"/>
        <v>0</v>
      </c>
      <c r="K11" s="80">
        <f t="shared" si="1"/>
        <v>0</v>
      </c>
      <c r="L11" s="176">
        <v>0</v>
      </c>
      <c r="M11" s="176"/>
      <c r="N11" s="172">
        <f t="shared" si="2"/>
        <v>0</v>
      </c>
      <c r="O11" s="80">
        <f t="shared" si="3"/>
        <v>0</v>
      </c>
      <c r="P11" s="99" t="s">
        <v>138</v>
      </c>
    </row>
    <row r="12" spans="1:24" x14ac:dyDescent="0.2">
      <c r="A12" s="34"/>
      <c r="B12" s="56">
        <v>3.1</v>
      </c>
      <c r="C12" s="27" t="s">
        <v>9</v>
      </c>
      <c r="D12" s="35" t="s">
        <v>48</v>
      </c>
      <c r="E12" s="58">
        <v>2</v>
      </c>
      <c r="F12" s="78">
        <v>7613</v>
      </c>
      <c r="G12" s="78">
        <v>1050</v>
      </c>
      <c r="H12" s="173">
        <v>2</v>
      </c>
      <c r="I12" s="173"/>
      <c r="J12" s="152">
        <f t="shared" si="0"/>
        <v>2</v>
      </c>
      <c r="K12" s="80">
        <f t="shared" si="1"/>
        <v>0</v>
      </c>
      <c r="L12" s="172">
        <v>2</v>
      </c>
      <c r="M12" s="172"/>
      <c r="N12" s="172">
        <f t="shared" si="2"/>
        <v>2</v>
      </c>
      <c r="O12" s="80">
        <f t="shared" si="3"/>
        <v>0</v>
      </c>
      <c r="P12" s="80">
        <f>O12+K12</f>
        <v>0</v>
      </c>
    </row>
    <row r="13" spans="1:24" ht="37.5" x14ac:dyDescent="0.2">
      <c r="A13" s="34"/>
      <c r="B13" s="56">
        <v>3.3</v>
      </c>
      <c r="C13" s="32" t="s">
        <v>39</v>
      </c>
      <c r="D13" s="38"/>
      <c r="E13" s="54"/>
      <c r="F13" s="93"/>
      <c r="G13" s="93"/>
      <c r="H13" s="180"/>
      <c r="I13" s="180"/>
      <c r="J13" s="152">
        <f t="shared" si="0"/>
        <v>0</v>
      </c>
      <c r="K13" s="80">
        <f t="shared" si="1"/>
        <v>0</v>
      </c>
      <c r="L13" s="176">
        <v>0</v>
      </c>
      <c r="M13" s="176"/>
      <c r="N13" s="172">
        <f t="shared" si="2"/>
        <v>0</v>
      </c>
      <c r="O13" s="80">
        <f t="shared" si="3"/>
        <v>0</v>
      </c>
      <c r="P13" s="93"/>
      <c r="Q13" s="194"/>
    </row>
    <row r="14" spans="1:24" ht="20.25" customHeight="1" x14ac:dyDescent="0.2">
      <c r="A14" s="34"/>
      <c r="B14" s="55"/>
      <c r="C14" s="29" t="s">
        <v>9</v>
      </c>
      <c r="D14" s="35" t="s">
        <v>7</v>
      </c>
      <c r="E14" s="97">
        <v>2</v>
      </c>
      <c r="F14" s="78">
        <v>19425</v>
      </c>
      <c r="G14" s="78">
        <v>1050</v>
      </c>
      <c r="H14" s="173">
        <v>2</v>
      </c>
      <c r="I14" s="173"/>
      <c r="J14" s="152">
        <f t="shared" si="0"/>
        <v>2</v>
      </c>
      <c r="K14" s="80">
        <f t="shared" si="1"/>
        <v>0</v>
      </c>
      <c r="L14" s="172">
        <v>2</v>
      </c>
      <c r="M14" s="172"/>
      <c r="N14" s="172">
        <f t="shared" si="2"/>
        <v>2</v>
      </c>
      <c r="O14" s="80">
        <f t="shared" si="3"/>
        <v>0</v>
      </c>
      <c r="P14" s="80">
        <f>O14+K14</f>
        <v>0</v>
      </c>
      <c r="Q14" s="201"/>
    </row>
    <row r="15" spans="1:24" ht="37.5" x14ac:dyDescent="0.2">
      <c r="A15" s="34"/>
      <c r="B15" s="56">
        <v>3.4</v>
      </c>
      <c r="C15" s="29" t="s">
        <v>34</v>
      </c>
      <c r="D15" s="35" t="s">
        <v>7</v>
      </c>
      <c r="E15" s="58">
        <v>4</v>
      </c>
      <c r="F15" s="78">
        <v>11550</v>
      </c>
      <c r="G15" s="78">
        <v>1050</v>
      </c>
      <c r="H15" s="173">
        <v>0</v>
      </c>
      <c r="I15" s="173"/>
      <c r="J15" s="152">
        <f t="shared" si="0"/>
        <v>0</v>
      </c>
      <c r="K15" s="80">
        <f t="shared" si="1"/>
        <v>0</v>
      </c>
      <c r="L15" s="172">
        <v>0</v>
      </c>
      <c r="M15" s="172"/>
      <c r="N15" s="172">
        <f t="shared" si="2"/>
        <v>0</v>
      </c>
      <c r="O15" s="80">
        <f t="shared" si="3"/>
        <v>0</v>
      </c>
      <c r="P15" s="80">
        <f>O15+K15</f>
        <v>0</v>
      </c>
      <c r="Q15" s="201"/>
    </row>
    <row r="16" spans="1:24" ht="56.25" x14ac:dyDescent="0.2">
      <c r="A16" s="34"/>
      <c r="B16" s="56">
        <v>3.5</v>
      </c>
      <c r="C16" s="29" t="s">
        <v>94</v>
      </c>
      <c r="D16" s="35" t="s">
        <v>7</v>
      </c>
      <c r="E16" s="58">
        <v>4</v>
      </c>
      <c r="F16" s="78">
        <v>9975</v>
      </c>
      <c r="G16" s="78">
        <v>1050</v>
      </c>
      <c r="H16" s="173">
        <v>0</v>
      </c>
      <c r="I16" s="173"/>
      <c r="J16" s="152">
        <f t="shared" si="0"/>
        <v>0</v>
      </c>
      <c r="K16" s="80">
        <f t="shared" si="1"/>
        <v>0</v>
      </c>
      <c r="L16" s="172">
        <v>0</v>
      </c>
      <c r="M16" s="172"/>
      <c r="N16" s="172">
        <f t="shared" si="2"/>
        <v>0</v>
      </c>
      <c r="O16" s="80">
        <f t="shared" si="3"/>
        <v>0</v>
      </c>
      <c r="P16" s="80">
        <f>O16+K16</f>
        <v>0</v>
      </c>
      <c r="Q16" s="201"/>
    </row>
    <row r="17" spans="1:17" ht="37.5" x14ac:dyDescent="0.2">
      <c r="A17" s="34"/>
      <c r="B17" s="56">
        <v>3.6</v>
      </c>
      <c r="C17" s="29" t="s">
        <v>36</v>
      </c>
      <c r="D17" s="38"/>
      <c r="E17" s="54"/>
      <c r="F17" s="93"/>
      <c r="G17" s="93"/>
      <c r="H17" s="180"/>
      <c r="I17" s="180"/>
      <c r="J17" s="152">
        <f t="shared" si="0"/>
        <v>0</v>
      </c>
      <c r="K17" s="80">
        <f t="shared" si="1"/>
        <v>0</v>
      </c>
      <c r="L17" s="176">
        <v>0</v>
      </c>
      <c r="M17" s="176"/>
      <c r="N17" s="172">
        <f t="shared" si="2"/>
        <v>0</v>
      </c>
      <c r="O17" s="80">
        <f t="shared" si="3"/>
        <v>0</v>
      </c>
      <c r="P17" s="93"/>
      <c r="Q17" s="201"/>
    </row>
    <row r="18" spans="1:17" ht="18.75" customHeight="1" x14ac:dyDescent="0.2">
      <c r="A18" s="34"/>
      <c r="B18" s="55"/>
      <c r="C18" s="27" t="s">
        <v>9</v>
      </c>
      <c r="D18" s="35" t="s">
        <v>7</v>
      </c>
      <c r="E18" s="100">
        <v>2</v>
      </c>
      <c r="F18" s="78">
        <v>92400</v>
      </c>
      <c r="G18" s="78">
        <v>1050</v>
      </c>
      <c r="H18" s="173">
        <v>1</v>
      </c>
      <c r="I18" s="173"/>
      <c r="J18" s="152">
        <f t="shared" si="0"/>
        <v>1</v>
      </c>
      <c r="K18" s="80">
        <f t="shared" si="1"/>
        <v>0</v>
      </c>
      <c r="L18" s="172">
        <v>1</v>
      </c>
      <c r="M18" s="172"/>
      <c r="N18" s="172">
        <f t="shared" si="2"/>
        <v>1</v>
      </c>
      <c r="O18" s="80">
        <f t="shared" si="3"/>
        <v>0</v>
      </c>
      <c r="P18" s="80">
        <f>O18+K18</f>
        <v>0</v>
      </c>
      <c r="Q18" s="201"/>
    </row>
    <row r="19" spans="1:17" ht="56.25" x14ac:dyDescent="0.2">
      <c r="A19" s="34"/>
      <c r="B19" s="56">
        <v>3.7</v>
      </c>
      <c r="C19" s="29" t="s">
        <v>37</v>
      </c>
      <c r="D19" s="35" t="s">
        <v>7</v>
      </c>
      <c r="E19" s="101">
        <v>2</v>
      </c>
      <c r="F19" s="92">
        <v>57750</v>
      </c>
      <c r="G19" s="78">
        <v>1050</v>
      </c>
      <c r="H19" s="173"/>
      <c r="I19" s="173">
        <v>2</v>
      </c>
      <c r="J19" s="152">
        <f t="shared" si="0"/>
        <v>2</v>
      </c>
      <c r="K19" s="80">
        <f t="shared" si="1"/>
        <v>115500</v>
      </c>
      <c r="L19" s="172">
        <v>0</v>
      </c>
      <c r="M19" s="172">
        <v>2</v>
      </c>
      <c r="N19" s="172">
        <f t="shared" si="2"/>
        <v>2</v>
      </c>
      <c r="O19" s="80">
        <f t="shared" si="3"/>
        <v>2100</v>
      </c>
      <c r="P19" s="80">
        <f>O19+K19</f>
        <v>117600</v>
      </c>
      <c r="Q19" s="201"/>
    </row>
    <row r="20" spans="1:17" ht="56.25" x14ac:dyDescent="0.2">
      <c r="A20" s="34"/>
      <c r="B20" s="56">
        <v>3.8</v>
      </c>
      <c r="C20" s="29" t="s">
        <v>38</v>
      </c>
      <c r="D20" s="35" t="s">
        <v>22</v>
      </c>
      <c r="E20" s="58">
        <v>2</v>
      </c>
      <c r="F20" s="78">
        <v>21000</v>
      </c>
      <c r="G20" s="78">
        <v>1050</v>
      </c>
      <c r="H20" s="173"/>
      <c r="I20" s="173">
        <v>2</v>
      </c>
      <c r="J20" s="152">
        <f t="shared" si="0"/>
        <v>2</v>
      </c>
      <c r="K20" s="80">
        <f t="shared" si="1"/>
        <v>42000</v>
      </c>
      <c r="L20" s="172">
        <v>0</v>
      </c>
      <c r="M20" s="172">
        <v>2</v>
      </c>
      <c r="N20" s="172">
        <f t="shared" si="2"/>
        <v>2</v>
      </c>
      <c r="O20" s="80">
        <f t="shared" si="3"/>
        <v>2100</v>
      </c>
      <c r="P20" s="80">
        <f>O20+K20</f>
        <v>44100</v>
      </c>
      <c r="Q20" s="201"/>
    </row>
    <row r="21" spans="1:17" ht="232.5" customHeight="1" x14ac:dyDescent="0.2">
      <c r="A21" s="47">
        <v>4</v>
      </c>
      <c r="B21" s="54"/>
      <c r="C21" s="29" t="s">
        <v>85</v>
      </c>
      <c r="D21" s="38"/>
      <c r="E21" s="54"/>
      <c r="F21" s="93"/>
      <c r="G21" s="93"/>
      <c r="H21" s="180"/>
      <c r="I21" s="180"/>
      <c r="J21" s="152">
        <f t="shared" si="0"/>
        <v>0</v>
      </c>
      <c r="K21" s="80">
        <f t="shared" si="1"/>
        <v>0</v>
      </c>
      <c r="L21" s="176">
        <v>0</v>
      </c>
      <c r="M21" s="176"/>
      <c r="N21" s="172">
        <f t="shared" si="2"/>
        <v>0</v>
      </c>
      <c r="O21" s="80">
        <f t="shared" si="3"/>
        <v>0</v>
      </c>
      <c r="P21" s="93"/>
      <c r="Q21" s="194"/>
    </row>
    <row r="22" spans="1:17" x14ac:dyDescent="0.2">
      <c r="A22" s="34"/>
      <c r="B22" s="56">
        <v>4.0999999999999996</v>
      </c>
      <c r="C22" s="29" t="s">
        <v>9</v>
      </c>
      <c r="D22" s="35" t="s">
        <v>10</v>
      </c>
      <c r="E22" s="58">
        <v>25</v>
      </c>
      <c r="F22" s="78">
        <v>3045</v>
      </c>
      <c r="G22" s="78">
        <v>735</v>
      </c>
      <c r="H22" s="173">
        <v>0</v>
      </c>
      <c r="I22" s="177">
        <v>43.29</v>
      </c>
      <c r="J22" s="152">
        <f t="shared" si="0"/>
        <v>43.29</v>
      </c>
      <c r="K22" s="80">
        <f t="shared" si="1"/>
        <v>131818.04999999999</v>
      </c>
      <c r="L22" s="172">
        <v>0</v>
      </c>
      <c r="M22" s="177">
        <v>43.29</v>
      </c>
      <c r="N22" s="172">
        <f t="shared" si="2"/>
        <v>43.29</v>
      </c>
      <c r="O22" s="80">
        <f t="shared" si="3"/>
        <v>31818.149999999998</v>
      </c>
      <c r="P22" s="80">
        <f>O22+K22</f>
        <v>163636.19999999998</v>
      </c>
      <c r="Q22" s="195"/>
    </row>
    <row r="23" spans="1:17" ht="20.25" customHeight="1" x14ac:dyDescent="0.2">
      <c r="A23" s="34"/>
      <c r="B23" s="56">
        <v>4.2</v>
      </c>
      <c r="C23" s="27" t="s">
        <v>23</v>
      </c>
      <c r="D23" s="35" t="s">
        <v>24</v>
      </c>
      <c r="E23" s="58">
        <v>15</v>
      </c>
      <c r="F23" s="78">
        <v>3675</v>
      </c>
      <c r="G23" s="78">
        <v>840</v>
      </c>
      <c r="H23" s="173">
        <v>0</v>
      </c>
      <c r="I23" s="173">
        <v>15.55</v>
      </c>
      <c r="J23" s="152">
        <f t="shared" si="0"/>
        <v>15.55</v>
      </c>
      <c r="K23" s="80">
        <f t="shared" si="1"/>
        <v>57146.25</v>
      </c>
      <c r="L23" s="172">
        <v>0</v>
      </c>
      <c r="M23" s="177">
        <v>15.55</v>
      </c>
      <c r="N23" s="172">
        <f t="shared" si="2"/>
        <v>15.55</v>
      </c>
      <c r="O23" s="80">
        <f t="shared" si="3"/>
        <v>13062</v>
      </c>
      <c r="P23" s="80">
        <f>O23+K23</f>
        <v>70208.25</v>
      </c>
      <c r="Q23" s="4"/>
    </row>
    <row r="24" spans="1:17" ht="156" customHeight="1" x14ac:dyDescent="0.2">
      <c r="A24" s="34">
        <v>5</v>
      </c>
      <c r="B24" s="54"/>
      <c r="C24" s="29" t="s">
        <v>75</v>
      </c>
      <c r="D24" s="38"/>
      <c r="E24" s="54"/>
      <c r="F24" s="93"/>
      <c r="G24" s="93"/>
      <c r="H24" s="180"/>
      <c r="I24" s="180"/>
      <c r="J24" s="152">
        <f t="shared" si="0"/>
        <v>0</v>
      </c>
      <c r="K24" s="80">
        <f t="shared" si="1"/>
        <v>0</v>
      </c>
      <c r="L24" s="176">
        <v>0</v>
      </c>
      <c r="M24" s="176"/>
      <c r="N24" s="172">
        <f t="shared" si="2"/>
        <v>0</v>
      </c>
      <c r="O24" s="80">
        <f t="shared" si="3"/>
        <v>0</v>
      </c>
      <c r="P24" s="93"/>
      <c r="Q24" s="19"/>
    </row>
    <row r="25" spans="1:17" x14ac:dyDescent="0.2">
      <c r="A25" s="34"/>
      <c r="B25" s="56">
        <v>5.0999999999999996</v>
      </c>
      <c r="C25" s="29" t="s">
        <v>9</v>
      </c>
      <c r="D25" s="35" t="s">
        <v>10</v>
      </c>
      <c r="E25" s="53">
        <v>25</v>
      </c>
      <c r="F25" s="78">
        <v>2835</v>
      </c>
      <c r="G25" s="78">
        <v>210</v>
      </c>
      <c r="H25" s="173">
        <v>0</v>
      </c>
      <c r="I25" s="177">
        <v>43.29</v>
      </c>
      <c r="J25" s="152">
        <f t="shared" si="0"/>
        <v>43.29</v>
      </c>
      <c r="K25" s="80">
        <f t="shared" si="1"/>
        <v>122727.15</v>
      </c>
      <c r="L25" s="172">
        <v>0</v>
      </c>
      <c r="M25" s="177">
        <v>43.29</v>
      </c>
      <c r="N25" s="172">
        <f t="shared" si="2"/>
        <v>43.29</v>
      </c>
      <c r="O25" s="80">
        <f t="shared" si="3"/>
        <v>9090.9</v>
      </c>
      <c r="P25" s="80">
        <f>O25+K25</f>
        <v>131818.04999999999</v>
      </c>
      <c r="Q25" s="26"/>
    </row>
    <row r="26" spans="1:17" ht="17.850000000000001" customHeight="1" x14ac:dyDescent="0.2">
      <c r="A26" s="34"/>
      <c r="B26" s="56">
        <v>5.2</v>
      </c>
      <c r="C26" s="29" t="s">
        <v>42</v>
      </c>
      <c r="D26" s="35" t="s">
        <v>10</v>
      </c>
      <c r="E26" s="58">
        <v>15</v>
      </c>
      <c r="F26" s="78">
        <v>3990</v>
      </c>
      <c r="G26" s="78">
        <v>315</v>
      </c>
      <c r="H26" s="173">
        <v>0</v>
      </c>
      <c r="I26" s="173">
        <v>15.55</v>
      </c>
      <c r="J26" s="152">
        <f t="shared" si="0"/>
        <v>15.55</v>
      </c>
      <c r="K26" s="80">
        <f t="shared" si="1"/>
        <v>62044.5</v>
      </c>
      <c r="L26" s="172">
        <v>0</v>
      </c>
      <c r="M26" s="173">
        <v>15.55</v>
      </c>
      <c r="N26" s="172">
        <f t="shared" si="2"/>
        <v>15.55</v>
      </c>
      <c r="O26" s="80">
        <f t="shared" si="3"/>
        <v>4898.25</v>
      </c>
      <c r="P26" s="80">
        <f>O26+K26</f>
        <v>66942.75</v>
      </c>
      <c r="Q26" s="24"/>
    </row>
    <row r="27" spans="1:17" ht="176.25" customHeight="1" x14ac:dyDescent="0.3">
      <c r="A27" s="34">
        <v>6</v>
      </c>
      <c r="B27" s="57">
        <v>6.1</v>
      </c>
      <c r="C27" s="29" t="s">
        <v>76</v>
      </c>
      <c r="D27" s="33" t="s">
        <v>10</v>
      </c>
      <c r="E27" s="102">
        <v>20</v>
      </c>
      <c r="F27" s="107">
        <v>1680</v>
      </c>
      <c r="G27" s="107">
        <v>315</v>
      </c>
      <c r="H27" s="181">
        <v>0</v>
      </c>
      <c r="I27" s="191">
        <v>17</v>
      </c>
      <c r="J27" s="175">
        <f t="shared" si="0"/>
        <v>17</v>
      </c>
      <c r="K27" s="81">
        <f t="shared" si="1"/>
        <v>28560</v>
      </c>
      <c r="L27" s="184">
        <v>0</v>
      </c>
      <c r="M27" s="184">
        <v>17</v>
      </c>
      <c r="N27" s="184">
        <f t="shared" si="2"/>
        <v>17</v>
      </c>
      <c r="O27" s="81">
        <f t="shared" si="3"/>
        <v>5355</v>
      </c>
      <c r="P27" s="81">
        <f>O27+K27</f>
        <v>33915</v>
      </c>
      <c r="Q27" s="20"/>
    </row>
    <row r="28" spans="1:17" ht="193.5" customHeight="1" x14ac:dyDescent="0.2">
      <c r="A28" s="47">
        <v>7</v>
      </c>
      <c r="B28" s="54"/>
      <c r="C28" s="29" t="s">
        <v>86</v>
      </c>
      <c r="D28" s="38"/>
      <c r="E28" s="54"/>
      <c r="F28" s="96">
        <v>0</v>
      </c>
      <c r="G28" s="96">
        <v>0</v>
      </c>
      <c r="H28" s="182"/>
      <c r="I28" s="182"/>
      <c r="J28" s="152">
        <f t="shared" si="0"/>
        <v>0</v>
      </c>
      <c r="K28" s="80">
        <f t="shared" si="1"/>
        <v>0</v>
      </c>
      <c r="L28" s="178">
        <v>0</v>
      </c>
      <c r="M28" s="178"/>
      <c r="N28" s="172">
        <f t="shared" si="2"/>
        <v>0</v>
      </c>
      <c r="O28" s="80">
        <f t="shared" si="3"/>
        <v>0</v>
      </c>
      <c r="P28" s="96"/>
      <c r="Q28" s="25"/>
    </row>
    <row r="29" spans="1:17" x14ac:dyDescent="0.2">
      <c r="A29" s="34"/>
      <c r="B29" s="56"/>
      <c r="C29" s="29" t="s">
        <v>77</v>
      </c>
      <c r="D29" s="35" t="s">
        <v>25</v>
      </c>
      <c r="E29" s="58">
        <v>1</v>
      </c>
      <c r="F29" s="79">
        <v>270480</v>
      </c>
      <c r="G29" s="78">
        <v>3150</v>
      </c>
      <c r="H29" s="173">
        <v>1</v>
      </c>
      <c r="I29" s="173"/>
      <c r="J29" s="152">
        <f t="shared" si="0"/>
        <v>1</v>
      </c>
      <c r="K29" s="80">
        <f t="shared" si="1"/>
        <v>0</v>
      </c>
      <c r="L29" s="172">
        <v>1</v>
      </c>
      <c r="M29" s="172"/>
      <c r="N29" s="172">
        <f t="shared" si="2"/>
        <v>1</v>
      </c>
      <c r="O29" s="80">
        <f t="shared" si="3"/>
        <v>0</v>
      </c>
      <c r="P29" s="80">
        <f t="shared" ref="P29:P45" si="4">O29+K29</f>
        <v>0</v>
      </c>
      <c r="Q29" s="25"/>
    </row>
    <row r="30" spans="1:17" ht="19.5" customHeight="1" x14ac:dyDescent="0.2">
      <c r="A30" s="34"/>
      <c r="B30" s="58"/>
      <c r="C30" s="27" t="s">
        <v>11</v>
      </c>
      <c r="D30" s="35" t="s">
        <v>25</v>
      </c>
      <c r="E30" s="54">
        <v>1</v>
      </c>
      <c r="F30" s="79">
        <v>277463</v>
      </c>
      <c r="G30" s="78">
        <v>3150</v>
      </c>
      <c r="H30" s="173">
        <v>1</v>
      </c>
      <c r="I30" s="173"/>
      <c r="J30" s="152">
        <f t="shared" si="0"/>
        <v>1</v>
      </c>
      <c r="K30" s="80">
        <f t="shared" si="1"/>
        <v>0</v>
      </c>
      <c r="L30" s="172">
        <v>1</v>
      </c>
      <c r="M30" s="172"/>
      <c r="N30" s="172">
        <f t="shared" si="2"/>
        <v>1</v>
      </c>
      <c r="O30" s="80">
        <f t="shared" si="3"/>
        <v>0</v>
      </c>
      <c r="P30" s="80">
        <f t="shared" si="4"/>
        <v>0</v>
      </c>
      <c r="Q30" s="22"/>
    </row>
    <row r="31" spans="1:17" ht="18" customHeight="1" x14ac:dyDescent="0.3">
      <c r="A31" s="34"/>
      <c r="B31" s="56"/>
      <c r="C31" s="27" t="s">
        <v>12</v>
      </c>
      <c r="D31" s="35" t="s">
        <v>7</v>
      </c>
      <c r="E31" s="103">
        <v>2</v>
      </c>
      <c r="F31" s="79">
        <v>310170</v>
      </c>
      <c r="G31" s="78">
        <v>3150</v>
      </c>
      <c r="H31" s="173">
        <v>2</v>
      </c>
      <c r="I31" s="173"/>
      <c r="J31" s="152">
        <f t="shared" si="0"/>
        <v>2</v>
      </c>
      <c r="K31" s="80">
        <f t="shared" si="1"/>
        <v>0</v>
      </c>
      <c r="L31" s="172">
        <v>2</v>
      </c>
      <c r="M31" s="172"/>
      <c r="N31" s="172">
        <f t="shared" si="2"/>
        <v>2</v>
      </c>
      <c r="O31" s="80">
        <f t="shared" si="3"/>
        <v>0</v>
      </c>
      <c r="P31" s="80">
        <f t="shared" si="4"/>
        <v>0</v>
      </c>
      <c r="Q31" s="23"/>
    </row>
    <row r="32" spans="1:17" ht="21.95" customHeight="1" x14ac:dyDescent="0.2">
      <c r="A32" s="34"/>
      <c r="B32" s="59"/>
      <c r="C32" s="27" t="s">
        <v>13</v>
      </c>
      <c r="D32" s="35" t="s">
        <v>1</v>
      </c>
      <c r="E32" s="103">
        <v>1</v>
      </c>
      <c r="F32" s="79">
        <v>295470</v>
      </c>
      <c r="G32" s="78">
        <v>3150</v>
      </c>
      <c r="H32" s="173">
        <v>1</v>
      </c>
      <c r="I32" s="173"/>
      <c r="J32" s="152">
        <f t="shared" si="0"/>
        <v>1</v>
      </c>
      <c r="K32" s="80">
        <f t="shared" si="1"/>
        <v>0</v>
      </c>
      <c r="L32" s="172">
        <v>1</v>
      </c>
      <c r="M32" s="172"/>
      <c r="N32" s="172">
        <f t="shared" si="2"/>
        <v>1</v>
      </c>
      <c r="O32" s="80">
        <f t="shared" si="3"/>
        <v>0</v>
      </c>
      <c r="P32" s="80">
        <f t="shared" si="4"/>
        <v>0</v>
      </c>
      <c r="Q32" s="21"/>
    </row>
    <row r="33" spans="1:22" ht="21.95" customHeight="1" x14ac:dyDescent="0.2">
      <c r="A33" s="34"/>
      <c r="B33" s="56"/>
      <c r="C33" s="29" t="s">
        <v>95</v>
      </c>
      <c r="D33" s="35" t="s">
        <v>7</v>
      </c>
      <c r="E33" s="103">
        <v>2</v>
      </c>
      <c r="F33" s="79">
        <v>285180</v>
      </c>
      <c r="G33" s="78">
        <v>3150</v>
      </c>
      <c r="H33" s="173">
        <v>2</v>
      </c>
      <c r="I33" s="173"/>
      <c r="J33" s="152">
        <f t="shared" si="0"/>
        <v>2</v>
      </c>
      <c r="K33" s="80">
        <f t="shared" si="1"/>
        <v>0</v>
      </c>
      <c r="L33" s="172">
        <v>2</v>
      </c>
      <c r="M33" s="172"/>
      <c r="N33" s="172">
        <f t="shared" si="2"/>
        <v>2</v>
      </c>
      <c r="O33" s="80">
        <f t="shared" si="3"/>
        <v>0</v>
      </c>
      <c r="P33" s="80">
        <f t="shared" si="4"/>
        <v>0</v>
      </c>
      <c r="Q33" s="18"/>
    </row>
    <row r="34" spans="1:22" ht="21.95" customHeight="1" x14ac:dyDescent="0.2">
      <c r="A34" s="34"/>
      <c r="B34" s="59"/>
      <c r="C34" s="27" t="s">
        <v>96</v>
      </c>
      <c r="D34" s="35" t="s">
        <v>7</v>
      </c>
      <c r="E34" s="103">
        <v>2</v>
      </c>
      <c r="F34" s="79">
        <v>295470</v>
      </c>
      <c r="G34" s="78">
        <v>3150</v>
      </c>
      <c r="H34" s="173">
        <v>2</v>
      </c>
      <c r="I34" s="173"/>
      <c r="J34" s="152">
        <f t="shared" si="0"/>
        <v>2</v>
      </c>
      <c r="K34" s="80">
        <f t="shared" si="1"/>
        <v>0</v>
      </c>
      <c r="L34" s="172">
        <v>2</v>
      </c>
      <c r="M34" s="172"/>
      <c r="N34" s="172">
        <f t="shared" si="2"/>
        <v>2</v>
      </c>
      <c r="O34" s="80">
        <f t="shared" si="3"/>
        <v>0</v>
      </c>
      <c r="P34" s="80">
        <f t="shared" si="4"/>
        <v>0</v>
      </c>
      <c r="Q34" s="18"/>
    </row>
    <row r="35" spans="1:22" ht="21.95" customHeight="1" x14ac:dyDescent="0.2">
      <c r="A35" s="34"/>
      <c r="B35" s="59"/>
      <c r="C35" s="27" t="s">
        <v>97</v>
      </c>
      <c r="D35" s="35" t="s">
        <v>1</v>
      </c>
      <c r="E35" s="103">
        <v>1</v>
      </c>
      <c r="F35" s="79">
        <v>308700</v>
      </c>
      <c r="G35" s="78">
        <v>3150</v>
      </c>
      <c r="H35" s="173">
        <v>1</v>
      </c>
      <c r="I35" s="173"/>
      <c r="J35" s="152">
        <f t="shared" si="0"/>
        <v>1</v>
      </c>
      <c r="K35" s="80">
        <f t="shared" si="1"/>
        <v>0</v>
      </c>
      <c r="L35" s="172">
        <v>1</v>
      </c>
      <c r="M35" s="172"/>
      <c r="N35" s="172">
        <f t="shared" si="2"/>
        <v>1</v>
      </c>
      <c r="O35" s="80">
        <f t="shared" si="3"/>
        <v>0</v>
      </c>
      <c r="P35" s="80">
        <f t="shared" si="4"/>
        <v>0</v>
      </c>
      <c r="Q35" s="18"/>
    </row>
    <row r="36" spans="1:22" ht="21.95" customHeight="1" x14ac:dyDescent="0.2">
      <c r="A36" s="34"/>
      <c r="B36" s="59"/>
      <c r="C36" s="27" t="s">
        <v>98</v>
      </c>
      <c r="D36" s="35" t="s">
        <v>1</v>
      </c>
      <c r="E36" s="103">
        <v>1</v>
      </c>
      <c r="F36" s="79">
        <v>295470</v>
      </c>
      <c r="G36" s="78">
        <v>3150</v>
      </c>
      <c r="H36" s="173">
        <v>1</v>
      </c>
      <c r="I36" s="173"/>
      <c r="J36" s="152">
        <f t="shared" si="0"/>
        <v>1</v>
      </c>
      <c r="K36" s="80">
        <f t="shared" si="1"/>
        <v>0</v>
      </c>
      <c r="L36" s="172">
        <v>1</v>
      </c>
      <c r="M36" s="172"/>
      <c r="N36" s="172">
        <f t="shared" si="2"/>
        <v>1</v>
      </c>
      <c r="O36" s="80">
        <f t="shared" si="3"/>
        <v>0</v>
      </c>
      <c r="P36" s="80">
        <f t="shared" si="4"/>
        <v>0</v>
      </c>
      <c r="Q36" s="18"/>
    </row>
    <row r="37" spans="1:22" ht="21.95" customHeight="1" x14ac:dyDescent="0.2">
      <c r="A37" s="34"/>
      <c r="B37" s="59"/>
      <c r="C37" s="29" t="s">
        <v>99</v>
      </c>
      <c r="D37" s="35" t="s">
        <v>1</v>
      </c>
      <c r="E37" s="103">
        <v>1</v>
      </c>
      <c r="F37" s="79">
        <v>285180</v>
      </c>
      <c r="G37" s="78">
        <v>3150</v>
      </c>
      <c r="H37" s="173">
        <v>1</v>
      </c>
      <c r="I37" s="173"/>
      <c r="J37" s="152">
        <f t="shared" si="0"/>
        <v>1</v>
      </c>
      <c r="K37" s="80">
        <f t="shared" si="1"/>
        <v>0</v>
      </c>
      <c r="L37" s="172">
        <v>1</v>
      </c>
      <c r="M37" s="172"/>
      <c r="N37" s="172">
        <f t="shared" si="2"/>
        <v>1</v>
      </c>
      <c r="O37" s="80">
        <f t="shared" si="3"/>
        <v>0</v>
      </c>
      <c r="P37" s="80">
        <f t="shared" si="4"/>
        <v>0</v>
      </c>
      <c r="Q37" s="18"/>
    </row>
    <row r="38" spans="1:22" ht="21.95" customHeight="1" x14ac:dyDescent="0.2">
      <c r="A38" s="34"/>
      <c r="B38" s="59"/>
      <c r="C38" s="27" t="s">
        <v>100</v>
      </c>
      <c r="D38" s="35" t="s">
        <v>1</v>
      </c>
      <c r="E38" s="103">
        <v>1</v>
      </c>
      <c r="F38" s="79">
        <v>295470</v>
      </c>
      <c r="G38" s="78">
        <v>3150</v>
      </c>
      <c r="H38" s="173">
        <v>1</v>
      </c>
      <c r="I38" s="173"/>
      <c r="J38" s="152">
        <f t="shared" si="0"/>
        <v>1</v>
      </c>
      <c r="K38" s="80">
        <f t="shared" si="1"/>
        <v>0</v>
      </c>
      <c r="L38" s="172">
        <v>1</v>
      </c>
      <c r="M38" s="172"/>
      <c r="N38" s="172">
        <f t="shared" si="2"/>
        <v>1</v>
      </c>
      <c r="O38" s="80">
        <f t="shared" si="3"/>
        <v>0</v>
      </c>
      <c r="P38" s="80">
        <f t="shared" si="4"/>
        <v>0</v>
      </c>
      <c r="Q38" s="18"/>
    </row>
    <row r="39" spans="1:22" ht="21.95" customHeight="1" x14ac:dyDescent="0.2">
      <c r="A39" s="34"/>
      <c r="B39" s="59"/>
      <c r="C39" s="27" t="s">
        <v>101</v>
      </c>
      <c r="D39" s="35" t="s">
        <v>1</v>
      </c>
      <c r="E39" s="103">
        <v>1</v>
      </c>
      <c r="F39" s="79">
        <v>285180</v>
      </c>
      <c r="G39" s="78">
        <v>3150</v>
      </c>
      <c r="H39" s="173">
        <v>1</v>
      </c>
      <c r="I39" s="173"/>
      <c r="J39" s="152">
        <f t="shared" si="0"/>
        <v>1</v>
      </c>
      <c r="K39" s="80">
        <f t="shared" si="1"/>
        <v>0</v>
      </c>
      <c r="L39" s="172">
        <v>1</v>
      </c>
      <c r="M39" s="172"/>
      <c r="N39" s="172">
        <f t="shared" si="2"/>
        <v>1</v>
      </c>
      <c r="O39" s="80">
        <f t="shared" si="3"/>
        <v>0</v>
      </c>
      <c r="P39" s="80">
        <f t="shared" si="4"/>
        <v>0</v>
      </c>
      <c r="Q39" s="18"/>
    </row>
    <row r="40" spans="1:22" ht="21.95" customHeight="1" x14ac:dyDescent="0.2">
      <c r="A40" s="34"/>
      <c r="B40" s="59"/>
      <c r="C40" s="27" t="s">
        <v>102</v>
      </c>
      <c r="D40" s="35" t="s">
        <v>1</v>
      </c>
      <c r="E40" s="103">
        <v>1</v>
      </c>
      <c r="F40" s="79">
        <v>285180</v>
      </c>
      <c r="G40" s="78">
        <v>3150</v>
      </c>
      <c r="H40" s="173">
        <v>1</v>
      </c>
      <c r="I40" s="173"/>
      <c r="J40" s="152">
        <f t="shared" si="0"/>
        <v>1</v>
      </c>
      <c r="K40" s="80">
        <f t="shared" si="1"/>
        <v>0</v>
      </c>
      <c r="L40" s="172">
        <v>1</v>
      </c>
      <c r="M40" s="172"/>
      <c r="N40" s="172">
        <f t="shared" si="2"/>
        <v>1</v>
      </c>
      <c r="O40" s="80">
        <f t="shared" si="3"/>
        <v>0</v>
      </c>
      <c r="P40" s="80">
        <f t="shared" si="4"/>
        <v>0</v>
      </c>
      <c r="Q40" s="18"/>
    </row>
    <row r="41" spans="1:22" ht="21.95" customHeight="1" x14ac:dyDescent="0.2">
      <c r="A41" s="34"/>
      <c r="B41" s="59"/>
      <c r="C41" s="29" t="s">
        <v>103</v>
      </c>
      <c r="D41" s="35" t="s">
        <v>1</v>
      </c>
      <c r="E41" s="103">
        <v>1</v>
      </c>
      <c r="F41" s="79">
        <v>285170</v>
      </c>
      <c r="G41" s="78">
        <v>3150</v>
      </c>
      <c r="H41" s="173">
        <v>1</v>
      </c>
      <c r="I41" s="173"/>
      <c r="J41" s="152">
        <f t="shared" si="0"/>
        <v>1</v>
      </c>
      <c r="K41" s="80">
        <f t="shared" si="1"/>
        <v>0</v>
      </c>
      <c r="L41" s="172">
        <v>1</v>
      </c>
      <c r="M41" s="172"/>
      <c r="N41" s="172">
        <f t="shared" si="2"/>
        <v>1</v>
      </c>
      <c r="O41" s="80">
        <f t="shared" si="3"/>
        <v>0</v>
      </c>
      <c r="P41" s="80">
        <f t="shared" si="4"/>
        <v>0</v>
      </c>
      <c r="Q41" s="18"/>
    </row>
    <row r="42" spans="1:22" ht="21.95" customHeight="1" x14ac:dyDescent="0.2">
      <c r="A42" s="34"/>
      <c r="B42" s="59"/>
      <c r="C42" s="27" t="s">
        <v>104</v>
      </c>
      <c r="D42" s="35" t="s">
        <v>1</v>
      </c>
      <c r="E42" s="103">
        <v>1</v>
      </c>
      <c r="F42" s="79">
        <v>296205</v>
      </c>
      <c r="G42" s="78">
        <v>3150</v>
      </c>
      <c r="H42" s="173">
        <v>1</v>
      </c>
      <c r="I42" s="173"/>
      <c r="J42" s="152">
        <f t="shared" si="0"/>
        <v>1</v>
      </c>
      <c r="K42" s="80">
        <f t="shared" si="1"/>
        <v>0</v>
      </c>
      <c r="L42" s="172">
        <v>1</v>
      </c>
      <c r="M42" s="172"/>
      <c r="N42" s="172">
        <f t="shared" si="2"/>
        <v>1</v>
      </c>
      <c r="O42" s="80">
        <f t="shared" si="3"/>
        <v>0</v>
      </c>
      <c r="P42" s="80">
        <f t="shared" si="4"/>
        <v>0</v>
      </c>
      <c r="Q42" s="18"/>
    </row>
    <row r="43" spans="1:22" ht="21.95" customHeight="1" x14ac:dyDescent="0.2">
      <c r="A43" s="34"/>
      <c r="B43" s="59"/>
      <c r="C43" s="27" t="s">
        <v>105</v>
      </c>
      <c r="D43" s="35" t="s">
        <v>1</v>
      </c>
      <c r="E43" s="103">
        <v>1</v>
      </c>
      <c r="F43" s="79">
        <v>285180</v>
      </c>
      <c r="G43" s="78">
        <v>3150</v>
      </c>
      <c r="H43" s="173">
        <v>1</v>
      </c>
      <c r="I43" s="173"/>
      <c r="J43" s="152">
        <f t="shared" si="0"/>
        <v>1</v>
      </c>
      <c r="K43" s="80">
        <f t="shared" si="1"/>
        <v>0</v>
      </c>
      <c r="L43" s="172">
        <v>1</v>
      </c>
      <c r="M43" s="172"/>
      <c r="N43" s="172">
        <f t="shared" si="2"/>
        <v>1</v>
      </c>
      <c r="O43" s="80">
        <f t="shared" si="3"/>
        <v>0</v>
      </c>
      <c r="P43" s="80">
        <f t="shared" si="4"/>
        <v>0</v>
      </c>
      <c r="Q43" s="18"/>
    </row>
    <row r="44" spans="1:22" ht="21.95" customHeight="1" x14ac:dyDescent="0.2">
      <c r="A44" s="34"/>
      <c r="B44" s="59"/>
      <c r="C44" s="27" t="s">
        <v>106</v>
      </c>
      <c r="D44" s="35" t="s">
        <v>1</v>
      </c>
      <c r="E44" s="103">
        <v>1</v>
      </c>
      <c r="F44" s="79">
        <v>277463</v>
      </c>
      <c r="G44" s="78">
        <v>3150</v>
      </c>
      <c r="H44" s="173">
        <v>1</v>
      </c>
      <c r="I44" s="173"/>
      <c r="J44" s="152">
        <f t="shared" si="0"/>
        <v>1</v>
      </c>
      <c r="K44" s="80">
        <f t="shared" si="1"/>
        <v>0</v>
      </c>
      <c r="L44" s="172">
        <v>1</v>
      </c>
      <c r="M44" s="172"/>
      <c r="N44" s="172">
        <f t="shared" si="2"/>
        <v>1</v>
      </c>
      <c r="O44" s="80">
        <f t="shared" si="3"/>
        <v>0</v>
      </c>
      <c r="P44" s="80">
        <f t="shared" si="4"/>
        <v>0</v>
      </c>
      <c r="Q44" s="18"/>
    </row>
    <row r="45" spans="1:22" ht="21.95" customHeight="1" x14ac:dyDescent="0.2">
      <c r="A45" s="34"/>
      <c r="B45" s="59"/>
      <c r="C45" s="29" t="s">
        <v>107</v>
      </c>
      <c r="D45" s="35" t="s">
        <v>1</v>
      </c>
      <c r="E45" s="103">
        <v>1</v>
      </c>
      <c r="F45" s="78">
        <v>285180</v>
      </c>
      <c r="G45" s="78">
        <v>3150</v>
      </c>
      <c r="H45" s="173">
        <v>1</v>
      </c>
      <c r="I45" s="173"/>
      <c r="J45" s="152">
        <f t="shared" si="0"/>
        <v>1</v>
      </c>
      <c r="K45" s="80">
        <f t="shared" si="1"/>
        <v>0</v>
      </c>
      <c r="L45" s="172">
        <v>1</v>
      </c>
      <c r="M45" s="172"/>
      <c r="N45" s="172">
        <f t="shared" si="2"/>
        <v>1</v>
      </c>
      <c r="O45" s="80">
        <f t="shared" si="3"/>
        <v>0</v>
      </c>
      <c r="P45" s="80">
        <f t="shared" si="4"/>
        <v>0</v>
      </c>
      <c r="Q45" s="18"/>
      <c r="S45" s="144">
        <f>SUM(E29:E45)</f>
        <v>20</v>
      </c>
    </row>
    <row r="46" spans="1:22" ht="196.5" customHeight="1" x14ac:dyDescent="0.2">
      <c r="A46" s="34">
        <v>8</v>
      </c>
      <c r="B46" s="59"/>
      <c r="C46" s="29" t="s">
        <v>78</v>
      </c>
      <c r="D46" s="35"/>
      <c r="E46" s="58"/>
      <c r="F46" s="94"/>
      <c r="G46" s="98"/>
      <c r="H46" s="183"/>
      <c r="I46" s="183"/>
      <c r="J46" s="152">
        <f t="shared" si="0"/>
        <v>0</v>
      </c>
      <c r="K46" s="80">
        <f t="shared" si="1"/>
        <v>0</v>
      </c>
      <c r="L46" s="179">
        <v>0</v>
      </c>
      <c r="M46" s="179"/>
      <c r="N46" s="172">
        <f t="shared" si="2"/>
        <v>0</v>
      </c>
      <c r="O46" s="80">
        <f t="shared" si="3"/>
        <v>0</v>
      </c>
      <c r="P46" s="98"/>
      <c r="Q46" s="17"/>
    </row>
    <row r="47" spans="1:22" x14ac:dyDescent="0.2">
      <c r="A47" s="46">
        <v>8.1</v>
      </c>
      <c r="B47" s="60">
        <v>8.1</v>
      </c>
      <c r="C47" s="29" t="s">
        <v>79</v>
      </c>
      <c r="D47" s="35" t="s">
        <v>7</v>
      </c>
      <c r="E47" s="54">
        <v>1</v>
      </c>
      <c r="F47" s="78">
        <v>24675</v>
      </c>
      <c r="G47" s="78">
        <v>3150</v>
      </c>
      <c r="H47" s="173">
        <v>1</v>
      </c>
      <c r="I47" s="173"/>
      <c r="J47" s="152">
        <f t="shared" si="0"/>
        <v>1</v>
      </c>
      <c r="K47" s="80">
        <f t="shared" si="1"/>
        <v>0</v>
      </c>
      <c r="L47" s="172">
        <v>1</v>
      </c>
      <c r="M47" s="172"/>
      <c r="N47" s="172">
        <f t="shared" si="2"/>
        <v>1</v>
      </c>
      <c r="O47" s="80">
        <f t="shared" si="3"/>
        <v>0</v>
      </c>
      <c r="P47" s="80">
        <f t="shared" ref="P47:P52" si="5">O47+K47</f>
        <v>0</v>
      </c>
    </row>
    <row r="48" spans="1:22" ht="19.7" customHeight="1" x14ac:dyDescent="0.2">
      <c r="A48" s="46">
        <v>8.1999999999999993</v>
      </c>
      <c r="B48" s="60">
        <v>8.1999999999999993</v>
      </c>
      <c r="C48" s="29" t="s">
        <v>80</v>
      </c>
      <c r="D48" s="35" t="s">
        <v>7</v>
      </c>
      <c r="E48" s="58">
        <v>2</v>
      </c>
      <c r="F48" s="78">
        <v>59850</v>
      </c>
      <c r="G48" s="78">
        <v>3150</v>
      </c>
      <c r="H48" s="173">
        <v>2</v>
      </c>
      <c r="I48" s="173"/>
      <c r="J48" s="152">
        <f t="shared" si="0"/>
        <v>2</v>
      </c>
      <c r="K48" s="80">
        <f t="shared" si="1"/>
        <v>0</v>
      </c>
      <c r="L48" s="172">
        <v>2</v>
      </c>
      <c r="M48" s="172"/>
      <c r="N48" s="172">
        <f t="shared" si="2"/>
        <v>2</v>
      </c>
      <c r="O48" s="80">
        <f t="shared" si="3"/>
        <v>0</v>
      </c>
      <c r="P48" s="80">
        <f t="shared" si="5"/>
        <v>0</v>
      </c>
      <c r="V48" s="142" t="e">
        <f>#REF!+#REF!+#REF!</f>
        <v>#REF!</v>
      </c>
    </row>
    <row r="49" spans="1:16" ht="19.7" customHeight="1" x14ac:dyDescent="0.2">
      <c r="A49" s="46"/>
      <c r="B49" s="56">
        <v>8.3000000000000007</v>
      </c>
      <c r="C49" s="29" t="s">
        <v>81</v>
      </c>
      <c r="D49" s="35" t="s">
        <v>7</v>
      </c>
      <c r="E49" s="58">
        <v>2</v>
      </c>
      <c r="F49" s="78">
        <v>67725</v>
      </c>
      <c r="G49" s="78">
        <v>3150</v>
      </c>
      <c r="H49" s="173">
        <v>2</v>
      </c>
      <c r="I49" s="173"/>
      <c r="J49" s="152">
        <f t="shared" si="0"/>
        <v>2</v>
      </c>
      <c r="K49" s="80">
        <f t="shared" si="1"/>
        <v>0</v>
      </c>
      <c r="L49" s="172">
        <v>2</v>
      </c>
      <c r="M49" s="172"/>
      <c r="N49" s="172">
        <f t="shared" si="2"/>
        <v>2</v>
      </c>
      <c r="O49" s="80">
        <f t="shared" si="3"/>
        <v>0</v>
      </c>
      <c r="P49" s="80">
        <f t="shared" si="5"/>
        <v>0</v>
      </c>
    </row>
    <row r="50" spans="1:16" ht="206.25" x14ac:dyDescent="0.2">
      <c r="A50" s="47">
        <v>9</v>
      </c>
      <c r="B50" s="58"/>
      <c r="C50" s="29" t="s">
        <v>108</v>
      </c>
      <c r="D50" s="35" t="s">
        <v>14</v>
      </c>
      <c r="E50" s="58">
        <v>900</v>
      </c>
      <c r="F50" s="78">
        <v>5775</v>
      </c>
      <c r="G50" s="78">
        <v>693</v>
      </c>
      <c r="H50" s="173">
        <v>508.5</v>
      </c>
      <c r="I50" s="173">
        <v>97.6</v>
      </c>
      <c r="J50" s="152">
        <f t="shared" si="0"/>
        <v>606.1</v>
      </c>
      <c r="K50" s="80">
        <f t="shared" si="1"/>
        <v>563640</v>
      </c>
      <c r="L50" s="172">
        <v>508.5</v>
      </c>
      <c r="M50" s="172">
        <v>97.6</v>
      </c>
      <c r="N50" s="172">
        <f t="shared" si="2"/>
        <v>606.1</v>
      </c>
      <c r="O50" s="80">
        <f t="shared" si="3"/>
        <v>67636.800000000003</v>
      </c>
      <c r="P50" s="80">
        <f t="shared" si="5"/>
        <v>631276.80000000005</v>
      </c>
    </row>
    <row r="51" spans="1:16" ht="135.75" customHeight="1" x14ac:dyDescent="0.2">
      <c r="A51" s="47">
        <v>10</v>
      </c>
      <c r="B51" s="56"/>
      <c r="C51" s="29" t="s">
        <v>87</v>
      </c>
      <c r="D51" s="35" t="s">
        <v>14</v>
      </c>
      <c r="E51" s="58">
        <v>900</v>
      </c>
      <c r="F51" s="78">
        <v>6038</v>
      </c>
      <c r="G51" s="78">
        <v>578</v>
      </c>
      <c r="H51" s="173">
        <v>508.5</v>
      </c>
      <c r="I51" s="173">
        <v>97.6</v>
      </c>
      <c r="J51" s="152">
        <f t="shared" si="0"/>
        <v>606.1</v>
      </c>
      <c r="K51" s="80">
        <f t="shared" si="1"/>
        <v>589308.79999999993</v>
      </c>
      <c r="L51" s="172">
        <v>508.5</v>
      </c>
      <c r="M51" s="173">
        <v>97.6</v>
      </c>
      <c r="N51" s="172">
        <f t="shared" si="2"/>
        <v>606.1</v>
      </c>
      <c r="O51" s="80">
        <f t="shared" si="3"/>
        <v>56412.799999999996</v>
      </c>
      <c r="P51" s="80">
        <f t="shared" si="5"/>
        <v>645721.59999999998</v>
      </c>
    </row>
    <row r="52" spans="1:16" ht="123" customHeight="1" x14ac:dyDescent="0.2">
      <c r="A52" s="47">
        <v>11</v>
      </c>
      <c r="B52" s="58"/>
      <c r="C52" s="29" t="s">
        <v>88</v>
      </c>
      <c r="D52" s="35" t="s">
        <v>14</v>
      </c>
      <c r="E52" s="58">
        <v>60</v>
      </c>
      <c r="F52" s="78">
        <v>5723</v>
      </c>
      <c r="G52" s="78">
        <v>578</v>
      </c>
      <c r="H52" s="173">
        <v>0</v>
      </c>
      <c r="I52" s="188">
        <v>32</v>
      </c>
      <c r="J52" s="152">
        <f t="shared" si="0"/>
        <v>32</v>
      </c>
      <c r="K52" s="80">
        <f t="shared" si="1"/>
        <v>183136</v>
      </c>
      <c r="L52" s="172">
        <v>0</v>
      </c>
      <c r="M52" s="172">
        <v>32</v>
      </c>
      <c r="N52" s="172">
        <f t="shared" si="2"/>
        <v>32</v>
      </c>
      <c r="O52" s="80">
        <f t="shared" si="3"/>
        <v>18496</v>
      </c>
      <c r="P52" s="80">
        <f t="shared" si="5"/>
        <v>201632</v>
      </c>
    </row>
    <row r="53" spans="1:16" ht="175.5" customHeight="1" x14ac:dyDescent="0.2">
      <c r="A53" s="47">
        <v>12</v>
      </c>
      <c r="B53" s="58"/>
      <c r="C53" s="30" t="s">
        <v>26</v>
      </c>
      <c r="D53" s="38"/>
      <c r="E53" s="54"/>
      <c r="F53" s="93"/>
      <c r="G53" s="93"/>
      <c r="H53" s="180"/>
      <c r="I53" s="180"/>
      <c r="J53" s="152">
        <f t="shared" si="0"/>
        <v>0</v>
      </c>
      <c r="K53" s="80">
        <f t="shared" si="1"/>
        <v>0</v>
      </c>
      <c r="L53" s="176">
        <v>0</v>
      </c>
      <c r="M53" s="176"/>
      <c r="N53" s="172">
        <f t="shared" si="2"/>
        <v>0</v>
      </c>
      <c r="O53" s="80">
        <f t="shared" si="3"/>
        <v>0</v>
      </c>
      <c r="P53" s="104"/>
    </row>
    <row r="54" spans="1:16" ht="37.5" x14ac:dyDescent="0.2">
      <c r="A54" s="46"/>
      <c r="B54" s="58"/>
      <c r="C54" s="27" t="s">
        <v>15</v>
      </c>
      <c r="D54" s="38"/>
      <c r="E54" s="54"/>
      <c r="F54" s="93"/>
      <c r="G54" s="93"/>
      <c r="H54" s="180"/>
      <c r="I54" s="180"/>
      <c r="J54" s="152">
        <f t="shared" si="0"/>
        <v>0</v>
      </c>
      <c r="K54" s="80">
        <f t="shared" si="1"/>
        <v>0</v>
      </c>
      <c r="L54" s="176">
        <v>0</v>
      </c>
      <c r="M54" s="176"/>
      <c r="N54" s="172">
        <f t="shared" si="2"/>
        <v>0</v>
      </c>
      <c r="O54" s="80">
        <f t="shared" si="3"/>
        <v>0</v>
      </c>
      <c r="P54" s="104"/>
    </row>
    <row r="55" spans="1:16" ht="20.45" customHeight="1" x14ac:dyDescent="0.2">
      <c r="A55" s="34"/>
      <c r="B55" s="55">
        <v>12.1</v>
      </c>
      <c r="C55" s="27" t="s">
        <v>27</v>
      </c>
      <c r="D55" s="35" t="s">
        <v>7</v>
      </c>
      <c r="E55" s="105">
        <v>15</v>
      </c>
      <c r="F55" s="78">
        <v>4200</v>
      </c>
      <c r="G55" s="78">
        <v>735</v>
      </c>
      <c r="H55" s="173">
        <v>0</v>
      </c>
      <c r="I55" s="173">
        <v>15</v>
      </c>
      <c r="J55" s="152">
        <f t="shared" si="0"/>
        <v>15</v>
      </c>
      <c r="K55" s="80">
        <f t="shared" si="1"/>
        <v>63000</v>
      </c>
      <c r="L55" s="172">
        <v>0</v>
      </c>
      <c r="M55" s="177">
        <v>15</v>
      </c>
      <c r="N55" s="172">
        <f t="shared" si="2"/>
        <v>15</v>
      </c>
      <c r="O55" s="80">
        <f t="shared" si="3"/>
        <v>11025</v>
      </c>
      <c r="P55" s="80">
        <f>O55+K55</f>
        <v>74025</v>
      </c>
    </row>
    <row r="56" spans="1:16" ht="19.5" customHeight="1" x14ac:dyDescent="0.2">
      <c r="A56" s="34"/>
      <c r="B56" s="55">
        <v>12.2</v>
      </c>
      <c r="C56" s="27" t="s">
        <v>16</v>
      </c>
      <c r="D56" s="35" t="s">
        <v>7</v>
      </c>
      <c r="E56" s="58">
        <v>4</v>
      </c>
      <c r="F56" s="78">
        <v>9450</v>
      </c>
      <c r="G56" s="78">
        <v>1050</v>
      </c>
      <c r="H56" s="173">
        <v>0</v>
      </c>
      <c r="I56" s="173">
        <v>4</v>
      </c>
      <c r="J56" s="152">
        <f t="shared" si="0"/>
        <v>4</v>
      </c>
      <c r="K56" s="80">
        <f t="shared" si="1"/>
        <v>37800</v>
      </c>
      <c r="L56" s="172">
        <v>0</v>
      </c>
      <c r="M56" s="177">
        <v>4</v>
      </c>
      <c r="N56" s="172">
        <f t="shared" si="2"/>
        <v>4</v>
      </c>
      <c r="O56" s="80">
        <f t="shared" si="3"/>
        <v>4200</v>
      </c>
      <c r="P56" s="80">
        <f>O56+K56</f>
        <v>42000</v>
      </c>
    </row>
    <row r="57" spans="1:16" ht="18.75" customHeight="1" x14ac:dyDescent="0.2">
      <c r="A57" s="49"/>
      <c r="B57" s="63"/>
      <c r="C57" s="27" t="s">
        <v>28</v>
      </c>
      <c r="D57" s="38"/>
      <c r="E57" s="54"/>
      <c r="F57" s="93"/>
      <c r="G57" s="93"/>
      <c r="H57" s="180"/>
      <c r="I57" s="180"/>
      <c r="J57" s="152">
        <f t="shared" si="0"/>
        <v>0</v>
      </c>
      <c r="K57" s="80">
        <f t="shared" si="1"/>
        <v>0</v>
      </c>
      <c r="L57" s="176">
        <v>0</v>
      </c>
      <c r="M57" s="176"/>
      <c r="N57" s="172">
        <f t="shared" si="2"/>
        <v>0</v>
      </c>
      <c r="O57" s="80">
        <f t="shared" si="3"/>
        <v>0</v>
      </c>
      <c r="P57" s="104"/>
    </row>
    <row r="58" spans="1:16" ht="19.5" customHeight="1" x14ac:dyDescent="0.2">
      <c r="A58" s="34"/>
      <c r="B58" s="55">
        <v>12.3</v>
      </c>
      <c r="C58" s="27" t="s">
        <v>29</v>
      </c>
      <c r="D58" s="35" t="s">
        <v>7</v>
      </c>
      <c r="E58" s="58">
        <v>2</v>
      </c>
      <c r="F58" s="78">
        <v>4725</v>
      </c>
      <c r="G58" s="78">
        <v>735</v>
      </c>
      <c r="H58" s="173">
        <v>0</v>
      </c>
      <c r="I58" s="173"/>
      <c r="J58" s="152">
        <f t="shared" si="0"/>
        <v>0</v>
      </c>
      <c r="K58" s="80">
        <f t="shared" si="1"/>
        <v>0</v>
      </c>
      <c r="L58" s="172">
        <v>0</v>
      </c>
      <c r="M58" s="177"/>
      <c r="N58" s="172">
        <f t="shared" si="2"/>
        <v>0</v>
      </c>
      <c r="O58" s="80">
        <f t="shared" si="3"/>
        <v>0</v>
      </c>
      <c r="P58" s="80">
        <f>O58+K58</f>
        <v>0</v>
      </c>
    </row>
    <row r="59" spans="1:16" ht="19.5" customHeight="1" x14ac:dyDescent="0.2">
      <c r="A59" s="46"/>
      <c r="B59" s="55">
        <v>12.4</v>
      </c>
      <c r="C59" s="27" t="s">
        <v>89</v>
      </c>
      <c r="D59" s="35" t="s">
        <v>30</v>
      </c>
      <c r="E59" s="58">
        <v>2</v>
      </c>
      <c r="F59" s="78">
        <v>3150</v>
      </c>
      <c r="G59" s="78">
        <v>525</v>
      </c>
      <c r="H59" s="173">
        <v>0</v>
      </c>
      <c r="I59" s="173">
        <v>2</v>
      </c>
      <c r="J59" s="152">
        <f t="shared" si="0"/>
        <v>2</v>
      </c>
      <c r="K59" s="80">
        <f t="shared" si="1"/>
        <v>6300</v>
      </c>
      <c r="L59" s="172">
        <v>0</v>
      </c>
      <c r="M59" s="177">
        <v>2</v>
      </c>
      <c r="N59" s="172">
        <f t="shared" si="2"/>
        <v>2</v>
      </c>
      <c r="O59" s="80">
        <f t="shared" si="3"/>
        <v>1050</v>
      </c>
      <c r="P59" s="80">
        <f>O59+K59</f>
        <v>7350</v>
      </c>
    </row>
    <row r="60" spans="1:16" ht="18.95" customHeight="1" x14ac:dyDescent="0.2">
      <c r="A60" s="50"/>
      <c r="B60" s="64"/>
      <c r="C60" s="27" t="s">
        <v>109</v>
      </c>
      <c r="D60" s="38"/>
      <c r="E60" s="54"/>
      <c r="F60" s="93"/>
      <c r="G60" s="93"/>
      <c r="H60" s="180"/>
      <c r="I60" s="180"/>
      <c r="J60" s="152">
        <f t="shared" si="0"/>
        <v>0</v>
      </c>
      <c r="K60" s="80">
        <f t="shared" si="1"/>
        <v>0</v>
      </c>
      <c r="L60" s="176">
        <v>0</v>
      </c>
      <c r="M60" s="176"/>
      <c r="N60" s="172">
        <f t="shared" si="2"/>
        <v>0</v>
      </c>
      <c r="O60" s="80">
        <f t="shared" si="3"/>
        <v>0</v>
      </c>
      <c r="P60" s="104"/>
    </row>
    <row r="61" spans="1:16" ht="18.2" customHeight="1" x14ac:dyDescent="0.2">
      <c r="A61" s="34"/>
      <c r="B61" s="55">
        <v>12.5</v>
      </c>
      <c r="C61" s="27" t="s">
        <v>18</v>
      </c>
      <c r="D61" s="35" t="s">
        <v>31</v>
      </c>
      <c r="E61" s="58">
        <v>110</v>
      </c>
      <c r="F61" s="78">
        <v>4725</v>
      </c>
      <c r="G61" s="78">
        <v>735</v>
      </c>
      <c r="H61" s="173">
        <v>0</v>
      </c>
      <c r="I61" s="173">
        <v>115.5</v>
      </c>
      <c r="J61" s="152">
        <f t="shared" si="0"/>
        <v>115.5</v>
      </c>
      <c r="K61" s="80">
        <f t="shared" si="1"/>
        <v>545737.5</v>
      </c>
      <c r="L61" s="172">
        <v>0</v>
      </c>
      <c r="M61" s="177">
        <v>115.5</v>
      </c>
      <c r="N61" s="172">
        <f t="shared" si="2"/>
        <v>115.5</v>
      </c>
      <c r="O61" s="80">
        <f t="shared" si="3"/>
        <v>84892.5</v>
      </c>
      <c r="P61" s="80">
        <f>O61+K61</f>
        <v>630630</v>
      </c>
    </row>
    <row r="62" spans="1:16" ht="79.5" customHeight="1" x14ac:dyDescent="0.2">
      <c r="A62" s="45">
        <v>13</v>
      </c>
      <c r="B62" s="61"/>
      <c r="C62" s="27" t="s">
        <v>32</v>
      </c>
      <c r="D62" s="38"/>
      <c r="E62" s="54"/>
      <c r="F62" s="93"/>
      <c r="G62" s="93"/>
      <c r="H62" s="180"/>
      <c r="I62" s="180"/>
      <c r="J62" s="152">
        <f t="shared" si="0"/>
        <v>0</v>
      </c>
      <c r="K62" s="80">
        <f t="shared" si="1"/>
        <v>0</v>
      </c>
      <c r="L62" s="176">
        <v>0</v>
      </c>
      <c r="M62" s="176"/>
      <c r="N62" s="172">
        <f t="shared" si="2"/>
        <v>0</v>
      </c>
      <c r="O62" s="80">
        <f t="shared" si="3"/>
        <v>0</v>
      </c>
      <c r="P62" s="104"/>
    </row>
    <row r="63" spans="1:16" ht="21" customHeight="1" x14ac:dyDescent="0.2">
      <c r="A63" s="46"/>
      <c r="B63" s="56">
        <v>13.1</v>
      </c>
      <c r="C63" s="27" t="s">
        <v>19</v>
      </c>
      <c r="D63" s="35" t="s">
        <v>10</v>
      </c>
      <c r="E63" s="58">
        <v>120</v>
      </c>
      <c r="F63" s="78">
        <v>1523</v>
      </c>
      <c r="G63" s="78">
        <v>315</v>
      </c>
      <c r="H63" s="173"/>
      <c r="I63" s="173">
        <v>120</v>
      </c>
      <c r="J63" s="152">
        <f t="shared" si="0"/>
        <v>120</v>
      </c>
      <c r="K63" s="80">
        <f t="shared" si="1"/>
        <v>182760</v>
      </c>
      <c r="L63" s="172">
        <v>0</v>
      </c>
      <c r="M63" s="172">
        <v>120</v>
      </c>
      <c r="N63" s="172">
        <f t="shared" si="2"/>
        <v>120</v>
      </c>
      <c r="O63" s="80">
        <f t="shared" si="3"/>
        <v>37800</v>
      </c>
      <c r="P63" s="80">
        <f>O63+K63</f>
        <v>220560</v>
      </c>
    </row>
    <row r="64" spans="1:16" ht="96" customHeight="1" x14ac:dyDescent="0.2">
      <c r="A64" s="47">
        <v>14</v>
      </c>
      <c r="B64" s="58"/>
      <c r="C64" s="30" t="s">
        <v>90</v>
      </c>
      <c r="D64" s="38"/>
      <c r="E64" s="54"/>
      <c r="F64" s="93"/>
      <c r="G64" s="93"/>
      <c r="H64" s="180"/>
      <c r="I64" s="180"/>
      <c r="J64" s="152">
        <f t="shared" si="0"/>
        <v>0</v>
      </c>
      <c r="K64" s="80">
        <f t="shared" si="1"/>
        <v>0</v>
      </c>
      <c r="L64" s="176">
        <v>0</v>
      </c>
      <c r="M64" s="176"/>
      <c r="N64" s="172">
        <f t="shared" si="2"/>
        <v>0</v>
      </c>
      <c r="O64" s="80">
        <f t="shared" si="3"/>
        <v>0</v>
      </c>
      <c r="P64" s="104"/>
    </row>
    <row r="65" spans="1:21" ht="19.350000000000001" customHeight="1" x14ac:dyDescent="0.2">
      <c r="A65" s="46"/>
      <c r="B65" s="56">
        <v>14.1</v>
      </c>
      <c r="C65" s="27" t="s">
        <v>19</v>
      </c>
      <c r="D65" s="35" t="s">
        <v>7</v>
      </c>
      <c r="E65" s="58">
        <v>120</v>
      </c>
      <c r="F65" s="78">
        <v>2888</v>
      </c>
      <c r="G65" s="78">
        <v>263</v>
      </c>
      <c r="H65" s="173"/>
      <c r="I65" s="173">
        <v>123</v>
      </c>
      <c r="J65" s="152">
        <f t="shared" si="0"/>
        <v>123</v>
      </c>
      <c r="K65" s="80">
        <f t="shared" si="1"/>
        <v>355224</v>
      </c>
      <c r="L65" s="172">
        <v>0</v>
      </c>
      <c r="M65" s="172">
        <v>123</v>
      </c>
      <c r="N65" s="172">
        <f t="shared" si="2"/>
        <v>123</v>
      </c>
      <c r="O65" s="80">
        <f t="shared" si="3"/>
        <v>32349</v>
      </c>
      <c r="P65" s="80">
        <f>O65+K65</f>
        <v>387573</v>
      </c>
    </row>
    <row r="66" spans="1:21" ht="120" customHeight="1" x14ac:dyDescent="0.2">
      <c r="A66" s="47">
        <v>15</v>
      </c>
      <c r="B66" s="58"/>
      <c r="C66" s="29" t="s">
        <v>91</v>
      </c>
      <c r="D66" s="35" t="s">
        <v>30</v>
      </c>
      <c r="E66" s="54">
        <v>6</v>
      </c>
      <c r="F66" s="78">
        <v>47775</v>
      </c>
      <c r="G66" s="78">
        <v>5250</v>
      </c>
      <c r="H66" s="173"/>
      <c r="I66" s="188">
        <v>2</v>
      </c>
      <c r="J66" s="152">
        <f t="shared" si="0"/>
        <v>2</v>
      </c>
      <c r="K66" s="80">
        <f t="shared" si="1"/>
        <v>95550</v>
      </c>
      <c r="L66" s="172">
        <v>0</v>
      </c>
      <c r="M66" s="172">
        <v>2</v>
      </c>
      <c r="N66" s="172">
        <f t="shared" si="2"/>
        <v>2</v>
      </c>
      <c r="O66" s="80">
        <f t="shared" si="3"/>
        <v>10500</v>
      </c>
      <c r="P66" s="80">
        <f>O66+K66</f>
        <v>106050</v>
      </c>
    </row>
    <row r="67" spans="1:21" ht="157.5" customHeight="1" x14ac:dyDescent="0.2">
      <c r="A67" s="47">
        <v>16</v>
      </c>
      <c r="B67" s="58"/>
      <c r="C67" s="29" t="s">
        <v>92</v>
      </c>
      <c r="D67" s="35" t="s">
        <v>20</v>
      </c>
      <c r="E67" s="54">
        <v>1</v>
      </c>
      <c r="F67" s="78">
        <v>21000</v>
      </c>
      <c r="G67" s="78">
        <v>15750</v>
      </c>
      <c r="H67" s="173">
        <v>0.5</v>
      </c>
      <c r="I67" s="173">
        <v>0.5</v>
      </c>
      <c r="J67" s="152">
        <f t="shared" si="0"/>
        <v>1</v>
      </c>
      <c r="K67" s="80">
        <f t="shared" si="1"/>
        <v>10500</v>
      </c>
      <c r="L67" s="172">
        <v>0.5</v>
      </c>
      <c r="M67" s="172">
        <v>0.5</v>
      </c>
      <c r="N67" s="172">
        <f t="shared" si="2"/>
        <v>1</v>
      </c>
      <c r="O67" s="80">
        <f t="shared" si="3"/>
        <v>7875</v>
      </c>
      <c r="P67" s="80">
        <f>O67+K67</f>
        <v>18375</v>
      </c>
    </row>
    <row r="68" spans="1:21" ht="168.75" x14ac:dyDescent="0.2">
      <c r="A68" s="47">
        <v>17</v>
      </c>
      <c r="B68" s="58"/>
      <c r="C68" s="29" t="s">
        <v>110</v>
      </c>
      <c r="D68" s="35" t="s">
        <v>33</v>
      </c>
      <c r="E68" s="106">
        <v>1</v>
      </c>
      <c r="F68" s="78">
        <v>0</v>
      </c>
      <c r="G68" s="78">
        <v>52500</v>
      </c>
      <c r="H68" s="173">
        <v>1</v>
      </c>
      <c r="I68" s="173"/>
      <c r="J68" s="152">
        <f t="shared" si="0"/>
        <v>1</v>
      </c>
      <c r="K68" s="80">
        <f t="shared" si="1"/>
        <v>0</v>
      </c>
      <c r="L68" s="172"/>
      <c r="M68" s="172">
        <v>1</v>
      </c>
      <c r="N68" s="172">
        <f t="shared" si="2"/>
        <v>1</v>
      </c>
      <c r="O68" s="80">
        <f t="shared" si="3"/>
        <v>52500</v>
      </c>
      <c r="P68" s="80">
        <f>O68+K68</f>
        <v>52500</v>
      </c>
    </row>
    <row r="69" spans="1:21" ht="150" x14ac:dyDescent="0.2">
      <c r="A69" s="47">
        <v>18</v>
      </c>
      <c r="B69" s="58"/>
      <c r="C69" s="32" t="s">
        <v>111</v>
      </c>
      <c r="D69" s="35" t="s">
        <v>33</v>
      </c>
      <c r="E69" s="106">
        <v>1</v>
      </c>
      <c r="F69" s="78">
        <v>10500</v>
      </c>
      <c r="G69" s="78">
        <v>15750</v>
      </c>
      <c r="H69" s="173">
        <v>0.5</v>
      </c>
      <c r="I69" s="173">
        <v>0.5</v>
      </c>
      <c r="J69" s="152">
        <f t="shared" si="0"/>
        <v>1</v>
      </c>
      <c r="K69" s="80">
        <f t="shared" si="1"/>
        <v>5250</v>
      </c>
      <c r="L69" s="172">
        <v>0.5</v>
      </c>
      <c r="M69" s="172">
        <v>0.5</v>
      </c>
      <c r="N69" s="172">
        <f t="shared" si="2"/>
        <v>1</v>
      </c>
      <c r="O69" s="80">
        <f t="shared" si="3"/>
        <v>7875</v>
      </c>
      <c r="P69" s="80">
        <f>O69+K69</f>
        <v>13125</v>
      </c>
    </row>
    <row r="70" spans="1:21" s="139" customFormat="1" ht="27" customHeight="1" x14ac:dyDescent="0.2">
      <c r="A70" s="133"/>
      <c r="B70" s="134"/>
      <c r="C70" s="135" t="s">
        <v>153</v>
      </c>
      <c r="D70" s="136"/>
      <c r="E70" s="134"/>
      <c r="F70" s="137"/>
      <c r="G70" s="138"/>
      <c r="H70" s="138"/>
      <c r="I70" s="138"/>
      <c r="J70" s="138"/>
      <c r="K70" s="91">
        <f t="shared" ref="K70" si="6">SUM(K6:K69)</f>
        <v>3206770.25</v>
      </c>
      <c r="L70" s="91"/>
      <c r="M70" s="91"/>
      <c r="N70" s="91"/>
      <c r="O70" s="91">
        <f>SUM(O6:O69)</f>
        <v>483086.39999999997</v>
      </c>
      <c r="P70" s="91">
        <f>SUM(P6:P69)</f>
        <v>3689856.65</v>
      </c>
      <c r="S70" s="141">
        <f>P70/95%</f>
        <v>3884059.6315789474</v>
      </c>
      <c r="T70" s="141">
        <f>S70*5%</f>
        <v>194202.98157894739</v>
      </c>
      <c r="U70" s="141">
        <f>S70-T70</f>
        <v>3689856.65</v>
      </c>
    </row>
    <row r="71" spans="1:21" x14ac:dyDescent="0.2">
      <c r="P71" s="142"/>
    </row>
  </sheetData>
  <mergeCells count="6">
    <mergeCell ref="Q13:Q20"/>
    <mergeCell ref="Q21:Q22"/>
    <mergeCell ref="A1:F1"/>
    <mergeCell ref="G1:P1"/>
    <mergeCell ref="A2:G2"/>
    <mergeCell ref="H2:P2"/>
  </mergeCells>
  <phoneticPr fontId="35" type="noConversion"/>
  <pageMargins left="0.7" right="0.7" top="0.75" bottom="0.75" header="0.3" footer="0.3"/>
  <pageSetup scale="48"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5DFE2-1E29-4804-9C8C-35BFC94D2CE6}">
  <dimension ref="A1:T24"/>
  <sheetViews>
    <sheetView topLeftCell="A4" zoomScaleNormal="100" workbookViewId="0">
      <selection activeCell="K14" sqref="K14"/>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7.33203125" style="67" customWidth="1"/>
    <col min="13" max="14" width="14.1640625" style="67" customWidth="1"/>
    <col min="15" max="15" width="17.5" style="67" customWidth="1"/>
    <col min="16" max="17" width="9.33203125" style="67"/>
    <col min="18" max="20" width="19.33203125" style="67" customWidth="1"/>
    <col min="21" max="16384" width="9.33203125" style="67"/>
  </cols>
  <sheetData>
    <row r="1" spans="1:15" ht="78.75" customHeight="1" x14ac:dyDescent="0.2">
      <c r="A1" s="218" t="s">
        <v>165</v>
      </c>
      <c r="B1" s="218"/>
      <c r="C1" s="218"/>
      <c r="D1" s="218"/>
      <c r="E1" s="218"/>
      <c r="F1" s="219"/>
      <c r="G1" s="219"/>
      <c r="H1" s="219"/>
      <c r="I1" s="219"/>
      <c r="J1" s="219"/>
      <c r="K1" s="219"/>
      <c r="L1" s="219"/>
      <c r="M1" s="219"/>
      <c r="N1" s="219"/>
      <c r="O1" s="219"/>
    </row>
    <row r="2" spans="1:15" ht="28.5" customHeight="1" x14ac:dyDescent="0.2">
      <c r="A2" s="217" t="s">
        <v>154</v>
      </c>
      <c r="B2" s="217"/>
      <c r="C2" s="217"/>
      <c r="D2" s="217"/>
      <c r="E2" s="217"/>
      <c r="F2" s="217"/>
      <c r="G2" s="211" t="s">
        <v>168</v>
      </c>
      <c r="H2" s="212"/>
      <c r="I2" s="212"/>
      <c r="J2" s="212"/>
      <c r="K2" s="212"/>
      <c r="L2" s="212"/>
      <c r="M2" s="212"/>
      <c r="N2" s="212"/>
      <c r="O2" s="213"/>
    </row>
    <row r="3" spans="1:15" ht="56.2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3">
      <c r="A4" s="220" t="s">
        <v>120</v>
      </c>
      <c r="B4" s="73" t="s">
        <v>121</v>
      </c>
      <c r="C4" s="74" t="s">
        <v>6</v>
      </c>
      <c r="D4" s="75">
        <v>1</v>
      </c>
      <c r="E4" s="151"/>
      <c r="F4" s="81">
        <v>273000</v>
      </c>
      <c r="G4" s="81"/>
      <c r="H4" s="81"/>
      <c r="I4" s="151"/>
      <c r="J4" s="151">
        <f>H4*E4</f>
        <v>0</v>
      </c>
      <c r="K4" s="151"/>
      <c r="L4" s="151">
        <v>1</v>
      </c>
      <c r="M4" s="151"/>
      <c r="N4" s="151">
        <f>L4*F4</f>
        <v>273000</v>
      </c>
      <c r="O4" s="151">
        <f>N4+J4</f>
        <v>273000</v>
      </c>
    </row>
    <row r="5" spans="1:15" s="6" customFormat="1" ht="47.25" x14ac:dyDescent="0.25">
      <c r="A5" s="221"/>
      <c r="B5" s="73" t="s">
        <v>122</v>
      </c>
      <c r="C5" s="74"/>
      <c r="D5" s="75"/>
      <c r="E5" s="11"/>
      <c r="F5" s="11"/>
      <c r="G5" s="11"/>
      <c r="H5" s="11"/>
      <c r="I5" s="11"/>
      <c r="J5" s="11"/>
      <c r="K5" s="11"/>
      <c r="L5" s="11"/>
      <c r="M5" s="11"/>
      <c r="N5" s="66">
        <f t="shared" ref="N5:N21" si="0">L5*F5</f>
        <v>0</v>
      </c>
      <c r="O5" s="11"/>
    </row>
    <row r="6" spans="1:15" s="6" customFormat="1" ht="110.25" x14ac:dyDescent="0.2">
      <c r="A6" s="221"/>
      <c r="B6" s="73" t="s">
        <v>123</v>
      </c>
      <c r="C6" s="76"/>
      <c r="D6" s="76"/>
      <c r="E6" s="11"/>
      <c r="F6" s="11"/>
      <c r="G6" s="11"/>
      <c r="H6" s="11"/>
      <c r="I6" s="11"/>
      <c r="J6" s="11"/>
      <c r="K6" s="11"/>
      <c r="L6" s="11"/>
      <c r="M6" s="11"/>
      <c r="N6" s="66">
        <f t="shared" si="0"/>
        <v>0</v>
      </c>
      <c r="O6" s="11"/>
    </row>
    <row r="7" spans="1:15" s="6" customFormat="1" ht="18.75" x14ac:dyDescent="0.2">
      <c r="A7" s="221"/>
      <c r="B7" s="11" t="s">
        <v>54</v>
      </c>
      <c r="C7" s="76" t="s">
        <v>10</v>
      </c>
      <c r="D7" s="76">
        <v>250</v>
      </c>
      <c r="E7" s="80">
        <v>2636</v>
      </c>
      <c r="F7" s="80">
        <v>727</v>
      </c>
      <c r="G7" s="172">
        <v>215.92</v>
      </c>
      <c r="H7" s="172">
        <f>23.17+19.5</f>
        <v>42.67</v>
      </c>
      <c r="I7" s="153">
        <f>168.13+47.79</f>
        <v>215.92</v>
      </c>
      <c r="J7" s="66">
        <f>H7*E7</f>
        <v>112478.12000000001</v>
      </c>
      <c r="K7" s="153">
        <v>215.92</v>
      </c>
      <c r="L7" s="172">
        <f>23.17+19.5</f>
        <v>42.67</v>
      </c>
      <c r="M7" s="153">
        <f>I7</f>
        <v>215.92</v>
      </c>
      <c r="N7" s="66">
        <f t="shared" si="0"/>
        <v>31021.09</v>
      </c>
      <c r="O7" s="66">
        <f t="shared" ref="O7:O21" si="1">N7+J7</f>
        <v>143499.21000000002</v>
      </c>
    </row>
    <row r="8" spans="1:15" s="6" customFormat="1" ht="18.75" x14ac:dyDescent="0.2">
      <c r="A8" s="221"/>
      <c r="B8" s="11" t="s">
        <v>53</v>
      </c>
      <c r="C8" s="76" t="s">
        <v>10</v>
      </c>
      <c r="D8" s="76">
        <v>25</v>
      </c>
      <c r="E8" s="80">
        <v>3668</v>
      </c>
      <c r="F8" s="80">
        <v>882</v>
      </c>
      <c r="G8" s="172">
        <v>23.45</v>
      </c>
      <c r="H8" s="172">
        <v>7.32</v>
      </c>
      <c r="I8" s="153">
        <v>23.45</v>
      </c>
      <c r="J8" s="66">
        <f t="shared" ref="J8:J21" si="2">H8*E8</f>
        <v>26849.760000000002</v>
      </c>
      <c r="K8" s="153">
        <v>23.45</v>
      </c>
      <c r="L8" s="172">
        <v>7.32</v>
      </c>
      <c r="M8" s="153">
        <f t="shared" ref="M8:M20" si="3">I8</f>
        <v>23.45</v>
      </c>
      <c r="N8" s="66">
        <f t="shared" si="0"/>
        <v>6456.2400000000007</v>
      </c>
      <c r="O8" s="66">
        <f t="shared" si="1"/>
        <v>33306</v>
      </c>
    </row>
    <row r="9" spans="1:15" s="6" customFormat="1" ht="18.75" x14ac:dyDescent="0.2">
      <c r="A9" s="221"/>
      <c r="B9" s="12" t="s">
        <v>55</v>
      </c>
      <c r="C9" s="76" t="s">
        <v>10</v>
      </c>
      <c r="D9" s="76">
        <v>30</v>
      </c>
      <c r="E9" s="80">
        <v>3906</v>
      </c>
      <c r="F9" s="80">
        <v>1113</v>
      </c>
      <c r="G9" s="172">
        <v>10.66</v>
      </c>
      <c r="H9" s="172">
        <v>3.81</v>
      </c>
      <c r="I9" s="153">
        <v>10.66</v>
      </c>
      <c r="J9" s="66">
        <f t="shared" si="2"/>
        <v>14881.86</v>
      </c>
      <c r="K9" s="153">
        <v>10.66</v>
      </c>
      <c r="L9" s="172">
        <v>3.81</v>
      </c>
      <c r="M9" s="153">
        <f t="shared" si="3"/>
        <v>10.66</v>
      </c>
      <c r="N9" s="66">
        <f t="shared" si="0"/>
        <v>4240.53</v>
      </c>
      <c r="O9" s="66">
        <f t="shared" si="1"/>
        <v>19122.39</v>
      </c>
    </row>
    <row r="10" spans="1:15" s="6" customFormat="1" ht="18.75" x14ac:dyDescent="0.2">
      <c r="A10" s="221"/>
      <c r="B10" s="12" t="s">
        <v>56</v>
      </c>
      <c r="C10" s="76" t="s">
        <v>10</v>
      </c>
      <c r="D10" s="76">
        <v>30</v>
      </c>
      <c r="E10" s="80">
        <v>7067</v>
      </c>
      <c r="F10" s="80">
        <v>1297</v>
      </c>
      <c r="G10" s="172">
        <v>23.93</v>
      </c>
      <c r="H10" s="172">
        <v>3.35</v>
      </c>
      <c r="I10" s="153">
        <v>23.93</v>
      </c>
      <c r="J10" s="66">
        <f t="shared" si="2"/>
        <v>23674.45</v>
      </c>
      <c r="K10" s="153">
        <v>23.93</v>
      </c>
      <c r="L10" s="172">
        <v>3.35</v>
      </c>
      <c r="M10" s="153">
        <f t="shared" si="3"/>
        <v>23.93</v>
      </c>
      <c r="N10" s="66">
        <f t="shared" si="0"/>
        <v>4344.95</v>
      </c>
      <c r="O10" s="66">
        <f t="shared" si="1"/>
        <v>28019.4</v>
      </c>
    </row>
    <row r="11" spans="1:15" s="6" customFormat="1" ht="18.75" x14ac:dyDescent="0.2">
      <c r="A11" s="221"/>
      <c r="B11" s="12" t="s">
        <v>58</v>
      </c>
      <c r="C11" s="76" t="s">
        <v>10</v>
      </c>
      <c r="D11" s="76">
        <v>30</v>
      </c>
      <c r="E11" s="80">
        <v>9406</v>
      </c>
      <c r="F11" s="80">
        <v>1565</v>
      </c>
      <c r="G11" s="172">
        <v>49.72</v>
      </c>
      <c r="H11" s="80"/>
      <c r="I11" s="153">
        <v>49.72</v>
      </c>
      <c r="J11" s="66">
        <f t="shared" si="2"/>
        <v>0</v>
      </c>
      <c r="K11" s="153">
        <v>49.72</v>
      </c>
      <c r="L11" s="66"/>
      <c r="M11" s="153">
        <f t="shared" si="3"/>
        <v>49.72</v>
      </c>
      <c r="N11" s="66">
        <f t="shared" si="0"/>
        <v>0</v>
      </c>
      <c r="O11" s="66">
        <f t="shared" si="1"/>
        <v>0</v>
      </c>
    </row>
    <row r="12" spans="1:15" s="6" customFormat="1" ht="18.75" x14ac:dyDescent="0.2">
      <c r="A12" s="221"/>
      <c r="B12" s="12" t="s">
        <v>57</v>
      </c>
      <c r="C12" s="76" t="s">
        <v>10</v>
      </c>
      <c r="D12" s="76">
        <v>35</v>
      </c>
      <c r="E12" s="80">
        <v>10332</v>
      </c>
      <c r="F12" s="80">
        <v>1638</v>
      </c>
      <c r="G12" s="172">
        <v>6.2</v>
      </c>
      <c r="H12" s="80"/>
      <c r="I12" s="153">
        <v>6.2</v>
      </c>
      <c r="J12" s="66">
        <f t="shared" si="2"/>
        <v>0</v>
      </c>
      <c r="K12" s="153">
        <v>6.2</v>
      </c>
      <c r="L12" s="66"/>
      <c r="M12" s="153">
        <f t="shared" si="3"/>
        <v>6.2</v>
      </c>
      <c r="N12" s="66">
        <f t="shared" si="0"/>
        <v>0</v>
      </c>
      <c r="O12" s="66">
        <f t="shared" si="1"/>
        <v>0</v>
      </c>
    </row>
    <row r="13" spans="1:15" s="6" customFormat="1" ht="18.75" x14ac:dyDescent="0.2">
      <c r="A13" s="221"/>
      <c r="B13" s="12" t="s">
        <v>124</v>
      </c>
      <c r="C13" s="76" t="s">
        <v>10</v>
      </c>
      <c r="D13" s="76">
        <v>2</v>
      </c>
      <c r="E13" s="80">
        <v>13466</v>
      </c>
      <c r="F13" s="80">
        <v>1911</v>
      </c>
      <c r="G13" s="172">
        <v>8.2799999999999994</v>
      </c>
      <c r="H13" s="80"/>
      <c r="I13" s="153">
        <v>8.2799999999999994</v>
      </c>
      <c r="J13" s="66">
        <f t="shared" si="2"/>
        <v>0</v>
      </c>
      <c r="K13" s="153">
        <v>8.2799999999999994</v>
      </c>
      <c r="L13" s="66"/>
      <c r="M13" s="153">
        <f t="shared" si="3"/>
        <v>8.2799999999999994</v>
      </c>
      <c r="N13" s="66">
        <f t="shared" si="0"/>
        <v>0</v>
      </c>
      <c r="O13" s="66">
        <f t="shared" si="1"/>
        <v>0</v>
      </c>
    </row>
    <row r="14" spans="1:15" s="6" customFormat="1" ht="47.25" x14ac:dyDescent="0.2">
      <c r="A14" s="71"/>
      <c r="B14" s="11" t="s">
        <v>135</v>
      </c>
      <c r="C14" s="76" t="s">
        <v>133</v>
      </c>
      <c r="D14" s="76">
        <v>87</v>
      </c>
      <c r="E14" s="80">
        <v>8400</v>
      </c>
      <c r="F14" s="80">
        <v>1575</v>
      </c>
      <c r="G14" s="172">
        <v>70</v>
      </c>
      <c r="H14" s="80">
        <v>17</v>
      </c>
      <c r="I14" s="66">
        <v>70</v>
      </c>
      <c r="J14" s="66">
        <f t="shared" si="2"/>
        <v>142800</v>
      </c>
      <c r="K14" s="153">
        <v>70</v>
      </c>
      <c r="L14" s="66">
        <v>17</v>
      </c>
      <c r="M14" s="66">
        <f t="shared" si="3"/>
        <v>70</v>
      </c>
      <c r="N14" s="66">
        <f t="shared" si="0"/>
        <v>26775</v>
      </c>
      <c r="O14" s="66">
        <f t="shared" si="1"/>
        <v>169575</v>
      </c>
    </row>
    <row r="15" spans="1:15" s="6" customFormat="1" ht="47.25" x14ac:dyDescent="0.2">
      <c r="A15" s="71"/>
      <c r="B15" s="11" t="s">
        <v>126</v>
      </c>
      <c r="C15" s="76" t="s">
        <v>133</v>
      </c>
      <c r="D15" s="76">
        <v>1</v>
      </c>
      <c r="E15" s="80">
        <v>36750</v>
      </c>
      <c r="F15" s="80">
        <v>2100</v>
      </c>
      <c r="G15" s="172"/>
      <c r="H15" s="80"/>
      <c r="I15" s="66"/>
      <c r="J15" s="66">
        <f t="shared" si="2"/>
        <v>0</v>
      </c>
      <c r="K15" s="153">
        <v>0</v>
      </c>
      <c r="L15" s="66"/>
      <c r="M15" s="66">
        <f t="shared" si="3"/>
        <v>0</v>
      </c>
      <c r="N15" s="66">
        <f t="shared" si="0"/>
        <v>0</v>
      </c>
      <c r="O15" s="66">
        <f t="shared" si="1"/>
        <v>0</v>
      </c>
    </row>
    <row r="16" spans="1:15" s="156" customFormat="1" ht="31.5" x14ac:dyDescent="0.2">
      <c r="A16" s="154"/>
      <c r="B16" s="155" t="s">
        <v>127</v>
      </c>
      <c r="C16" s="52" t="s">
        <v>133</v>
      </c>
      <c r="D16" s="52">
        <v>1</v>
      </c>
      <c r="E16" s="80">
        <v>88200</v>
      </c>
      <c r="F16" s="80">
        <v>3675</v>
      </c>
      <c r="G16" s="172">
        <v>0</v>
      </c>
      <c r="H16" s="80"/>
      <c r="I16" s="66">
        <v>0</v>
      </c>
      <c r="J16" s="66">
        <f t="shared" si="2"/>
        <v>0</v>
      </c>
      <c r="K16" s="153">
        <v>0</v>
      </c>
      <c r="L16" s="66"/>
      <c r="M16" s="66">
        <f t="shared" si="3"/>
        <v>0</v>
      </c>
      <c r="N16" s="66">
        <f t="shared" si="0"/>
        <v>0</v>
      </c>
      <c r="O16" s="66">
        <f t="shared" si="1"/>
        <v>0</v>
      </c>
    </row>
    <row r="17" spans="1:20" s="156" customFormat="1" ht="89.25" customHeight="1" x14ac:dyDescent="0.2">
      <c r="A17" s="154"/>
      <c r="B17" s="155" t="s">
        <v>134</v>
      </c>
      <c r="C17" s="52" t="s">
        <v>6</v>
      </c>
      <c r="D17" s="52">
        <v>1</v>
      </c>
      <c r="E17" s="80">
        <v>47250</v>
      </c>
      <c r="F17" s="80">
        <v>15750</v>
      </c>
      <c r="G17" s="172">
        <v>0</v>
      </c>
      <c r="H17" s="80"/>
      <c r="I17" s="66">
        <v>0</v>
      </c>
      <c r="J17" s="66">
        <f t="shared" si="2"/>
        <v>0</v>
      </c>
      <c r="K17" s="153">
        <v>0</v>
      </c>
      <c r="L17" s="66"/>
      <c r="M17" s="66">
        <f t="shared" si="3"/>
        <v>0</v>
      </c>
      <c r="N17" s="66">
        <f t="shared" si="0"/>
        <v>0</v>
      </c>
      <c r="O17" s="66">
        <f t="shared" si="1"/>
        <v>0</v>
      </c>
    </row>
    <row r="18" spans="1:20" s="6" customFormat="1" ht="46.5" customHeight="1" x14ac:dyDescent="0.2">
      <c r="A18" s="72"/>
      <c r="B18" s="73" t="s">
        <v>130</v>
      </c>
      <c r="C18" s="76" t="s">
        <v>6</v>
      </c>
      <c r="D18" s="76">
        <v>1</v>
      </c>
      <c r="E18" s="80">
        <v>42000</v>
      </c>
      <c r="F18" s="80">
        <v>10500</v>
      </c>
      <c r="G18" s="172">
        <v>0.5</v>
      </c>
      <c r="H18" s="152">
        <v>0.5</v>
      </c>
      <c r="I18" s="174">
        <v>0.5</v>
      </c>
      <c r="J18" s="66">
        <f>H18*E18</f>
        <v>21000</v>
      </c>
      <c r="K18" s="153">
        <v>0.5</v>
      </c>
      <c r="L18" s="152">
        <v>0.5</v>
      </c>
      <c r="M18" s="174">
        <v>0.5</v>
      </c>
      <c r="N18" s="66">
        <f t="shared" si="0"/>
        <v>5250</v>
      </c>
      <c r="O18" s="66">
        <f t="shared" si="1"/>
        <v>26250</v>
      </c>
    </row>
    <row r="19" spans="1:20" s="6" customFormat="1" ht="31.5" x14ac:dyDescent="0.2">
      <c r="A19" s="72"/>
      <c r="B19" s="73" t="s">
        <v>128</v>
      </c>
      <c r="C19" s="76" t="s">
        <v>6</v>
      </c>
      <c r="D19" s="76">
        <v>1</v>
      </c>
      <c r="E19" s="80">
        <v>63000</v>
      </c>
      <c r="F19" s="80">
        <v>21000</v>
      </c>
      <c r="G19" s="172">
        <v>0.8</v>
      </c>
      <c r="H19" s="152">
        <v>0.5</v>
      </c>
      <c r="I19" s="174">
        <v>0.8</v>
      </c>
      <c r="J19" s="66">
        <f t="shared" si="2"/>
        <v>31500</v>
      </c>
      <c r="K19" s="153">
        <v>0.8</v>
      </c>
      <c r="L19" s="152">
        <v>0.2</v>
      </c>
      <c r="M19" s="174">
        <v>0.8</v>
      </c>
      <c r="N19" s="66">
        <f t="shared" si="0"/>
        <v>4200</v>
      </c>
      <c r="O19" s="66">
        <f t="shared" si="1"/>
        <v>35700</v>
      </c>
    </row>
    <row r="20" spans="1:20" s="6" customFormat="1" ht="31.5" x14ac:dyDescent="0.2">
      <c r="A20" s="72"/>
      <c r="B20" s="73" t="s">
        <v>129</v>
      </c>
      <c r="C20" s="76" t="s">
        <v>6</v>
      </c>
      <c r="D20" s="76">
        <v>1</v>
      </c>
      <c r="E20" s="80">
        <v>36750</v>
      </c>
      <c r="F20" s="80">
        <v>21000</v>
      </c>
      <c r="G20" s="172">
        <v>1</v>
      </c>
      <c r="H20" s="152"/>
      <c r="I20" s="66">
        <v>1</v>
      </c>
      <c r="J20" s="66">
        <f t="shared" si="2"/>
        <v>0</v>
      </c>
      <c r="K20" s="153">
        <v>1</v>
      </c>
      <c r="L20" s="152"/>
      <c r="M20" s="66">
        <f t="shared" si="3"/>
        <v>1</v>
      </c>
      <c r="N20" s="66">
        <f t="shared" si="0"/>
        <v>0</v>
      </c>
      <c r="O20" s="66">
        <f t="shared" si="1"/>
        <v>0</v>
      </c>
    </row>
    <row r="21" spans="1:20" s="6" customFormat="1" ht="31.5" x14ac:dyDescent="0.2">
      <c r="A21" s="72"/>
      <c r="B21" s="73" t="s">
        <v>131</v>
      </c>
      <c r="C21" s="76" t="s">
        <v>6</v>
      </c>
      <c r="D21" s="76">
        <v>1</v>
      </c>
      <c r="E21" s="80">
        <v>36750</v>
      </c>
      <c r="F21" s="80">
        <v>21000</v>
      </c>
      <c r="G21" s="172">
        <v>0.8</v>
      </c>
      <c r="H21" s="152">
        <v>0.2</v>
      </c>
      <c r="I21" s="174">
        <v>0.8</v>
      </c>
      <c r="J21" s="66">
        <f t="shared" si="2"/>
        <v>7350</v>
      </c>
      <c r="K21" s="153">
        <v>0.8</v>
      </c>
      <c r="L21" s="152">
        <v>0.2</v>
      </c>
      <c r="M21" s="174">
        <v>0.8</v>
      </c>
      <c r="N21" s="66">
        <f t="shared" si="0"/>
        <v>4200</v>
      </c>
      <c r="O21" s="66">
        <f t="shared" si="1"/>
        <v>11550</v>
      </c>
    </row>
    <row r="22" spans="1:20" s="6" customFormat="1" ht="18.75" x14ac:dyDescent="0.3">
      <c r="A22" s="70"/>
      <c r="B22" s="110" t="s">
        <v>132</v>
      </c>
      <c r="C22" s="109"/>
      <c r="D22" s="109"/>
      <c r="E22" s="109"/>
      <c r="F22" s="111"/>
      <c r="G22" s="111"/>
      <c r="H22" s="111"/>
      <c r="I22" s="111"/>
      <c r="J22" s="111">
        <f t="shared" ref="J22:N22" si="4">SUM(J4:J21)</f>
        <v>380534.19</v>
      </c>
      <c r="K22" s="111"/>
      <c r="L22" s="111"/>
      <c r="M22" s="111"/>
      <c r="N22" s="111">
        <f t="shared" si="4"/>
        <v>359487.81000000006</v>
      </c>
      <c r="O22" s="111">
        <f>SUM(O4:O21)</f>
        <v>740022</v>
      </c>
      <c r="R22" s="141"/>
      <c r="S22" s="141"/>
      <c r="T22" s="141"/>
    </row>
    <row r="23" spans="1:20" ht="13.5" customHeight="1" x14ac:dyDescent="0.2">
      <c r="A23" s="222"/>
      <c r="B23" s="222"/>
      <c r="C23" s="222"/>
      <c r="D23" s="222"/>
      <c r="E23" s="222"/>
      <c r="F23" s="223"/>
      <c r="G23" s="223"/>
      <c r="H23" s="223"/>
      <c r="I23" s="223"/>
      <c r="J23" s="223"/>
      <c r="K23" s="223"/>
      <c r="L23" s="223"/>
      <c r="M23" s="223"/>
      <c r="N23" s="223"/>
      <c r="O23" s="223"/>
    </row>
    <row r="24" spans="1:20" ht="14.25" x14ac:dyDescent="0.2">
      <c r="A24" s="215"/>
      <c r="B24" s="215"/>
      <c r="C24" s="215"/>
      <c r="D24" s="215"/>
      <c r="E24" s="215"/>
      <c r="F24" s="216"/>
      <c r="G24" s="216"/>
      <c r="H24" s="216"/>
      <c r="I24" s="216"/>
      <c r="J24" s="216"/>
      <c r="K24" s="216"/>
      <c r="L24" s="216"/>
      <c r="M24" s="216"/>
      <c r="N24" s="216"/>
      <c r="O24" s="216"/>
    </row>
  </sheetData>
  <mergeCells count="9">
    <mergeCell ref="A24:E24"/>
    <mergeCell ref="F24:O24"/>
    <mergeCell ref="A2:F2"/>
    <mergeCell ref="A1:E1"/>
    <mergeCell ref="F1:O1"/>
    <mergeCell ref="A4:A13"/>
    <mergeCell ref="A23:E23"/>
    <mergeCell ref="F23:O23"/>
    <mergeCell ref="G2:O2"/>
  </mergeCells>
  <pageMargins left="0.7" right="0.7" top="0.75" bottom="0.75" header="0.3" footer="0.3"/>
  <pageSetup scale="52" orientation="landscape"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B3FC-4370-4A51-A5E5-5724AC39AA1F}">
  <dimension ref="A1:T25"/>
  <sheetViews>
    <sheetView topLeftCell="A10" zoomScale="120" zoomScaleNormal="120" workbookViewId="0">
      <selection activeCell="L7" sqref="L7:L10"/>
    </sheetView>
  </sheetViews>
  <sheetFormatPr defaultRowHeight="12.75" x14ac:dyDescent="0.2"/>
  <cols>
    <col min="1" max="1" width="10.83203125" style="67" customWidth="1"/>
    <col min="2" max="2" width="59.5" style="67" customWidth="1"/>
    <col min="3" max="3" width="8.5" style="68" customWidth="1"/>
    <col min="4" max="4" width="8.6640625" style="68" customWidth="1"/>
    <col min="5" max="5" width="11" style="67" customWidth="1"/>
    <col min="6" max="9" width="14.1640625" style="67" customWidth="1"/>
    <col min="10" max="12" width="16.5" style="67" customWidth="1"/>
    <col min="13" max="14" width="14.1640625" style="67" customWidth="1"/>
    <col min="15" max="15" width="17.5" style="67" customWidth="1"/>
    <col min="16" max="17" width="9.33203125" style="67"/>
    <col min="18" max="18" width="18.1640625" style="67" customWidth="1"/>
    <col min="19" max="20" width="14.33203125" style="67" customWidth="1"/>
    <col min="21" max="16384" width="9.33203125" style="67"/>
  </cols>
  <sheetData>
    <row r="1" spans="1:15" ht="78.75" customHeight="1" x14ac:dyDescent="0.2">
      <c r="A1" s="218" t="s">
        <v>115</v>
      </c>
      <c r="B1" s="218"/>
      <c r="C1" s="218"/>
      <c r="D1" s="218"/>
      <c r="E1" s="218"/>
      <c r="F1" s="219"/>
      <c r="G1" s="219"/>
      <c r="H1" s="219"/>
      <c r="I1" s="219"/>
      <c r="J1" s="219"/>
      <c r="K1" s="219"/>
      <c r="L1" s="219"/>
      <c r="M1" s="219"/>
      <c r="N1" s="219"/>
      <c r="O1" s="219"/>
    </row>
    <row r="2" spans="1:15" ht="28.5" customHeight="1" x14ac:dyDescent="0.2">
      <c r="A2" s="217" t="s">
        <v>154</v>
      </c>
      <c r="B2" s="217"/>
      <c r="C2" s="217"/>
      <c r="D2" s="217"/>
      <c r="E2" s="217"/>
      <c r="F2" s="217"/>
      <c r="G2" s="211" t="s">
        <v>168</v>
      </c>
      <c r="H2" s="212"/>
      <c r="I2" s="212"/>
      <c r="J2" s="212"/>
      <c r="K2" s="212"/>
      <c r="L2" s="212"/>
      <c r="M2" s="212"/>
      <c r="N2" s="212"/>
      <c r="O2" s="213"/>
    </row>
    <row r="3" spans="1:15" ht="37.5" x14ac:dyDescent="0.2">
      <c r="A3" s="69" t="s">
        <v>116</v>
      </c>
      <c r="B3" s="143" t="s">
        <v>45</v>
      </c>
      <c r="C3" s="69" t="s">
        <v>118</v>
      </c>
      <c r="D3" s="69" t="s">
        <v>119</v>
      </c>
      <c r="E3" s="149" t="s">
        <v>162</v>
      </c>
      <c r="F3" s="150" t="s">
        <v>163</v>
      </c>
      <c r="G3" s="168" t="s">
        <v>166</v>
      </c>
      <c r="H3" s="168" t="s">
        <v>167</v>
      </c>
      <c r="I3" s="145" t="s">
        <v>169</v>
      </c>
      <c r="J3" s="145" t="s">
        <v>159</v>
      </c>
      <c r="K3" s="145" t="s">
        <v>158</v>
      </c>
      <c r="L3" s="168" t="s">
        <v>167</v>
      </c>
      <c r="M3" s="145" t="s">
        <v>169</v>
      </c>
      <c r="N3" s="145" t="s">
        <v>160</v>
      </c>
      <c r="O3" s="145" t="s">
        <v>161</v>
      </c>
    </row>
    <row r="4" spans="1:15" s="6" customFormat="1" ht="144.75" customHeight="1" x14ac:dyDescent="0.25">
      <c r="A4" s="220" t="s">
        <v>120</v>
      </c>
      <c r="B4" s="73" t="s">
        <v>121</v>
      </c>
      <c r="C4" s="74" t="s">
        <v>6</v>
      </c>
      <c r="D4" s="75">
        <v>1</v>
      </c>
      <c r="E4" s="81"/>
      <c r="F4" s="81">
        <v>273000</v>
      </c>
      <c r="G4" s="81"/>
      <c r="H4" s="81"/>
      <c r="I4" s="81">
        <f>H4+G4</f>
        <v>0</v>
      </c>
      <c r="J4" s="81">
        <f>I4*E4</f>
        <v>0</v>
      </c>
      <c r="K4" s="81"/>
      <c r="L4" s="81">
        <v>1</v>
      </c>
      <c r="M4" s="81">
        <f>L4+K4</f>
        <v>1</v>
      </c>
      <c r="N4" s="81">
        <f>M4*F4</f>
        <v>273000</v>
      </c>
      <c r="O4" s="81">
        <f>N4+J4</f>
        <v>273000</v>
      </c>
    </row>
    <row r="5" spans="1:15" s="6" customFormat="1" ht="47.25" x14ac:dyDescent="0.25">
      <c r="A5" s="221"/>
      <c r="B5" s="73" t="s">
        <v>122</v>
      </c>
      <c r="C5" s="74"/>
      <c r="D5" s="75"/>
      <c r="E5" s="11"/>
      <c r="F5" s="11"/>
      <c r="G5" s="11"/>
      <c r="H5" s="11"/>
      <c r="I5" s="11"/>
      <c r="J5" s="11"/>
      <c r="K5" s="11"/>
      <c r="L5" s="11"/>
      <c r="M5" s="11"/>
      <c r="N5" s="11"/>
      <c r="O5" s="11"/>
    </row>
    <row r="6" spans="1:15" s="6" customFormat="1" ht="110.25" x14ac:dyDescent="0.2">
      <c r="A6" s="221"/>
      <c r="B6" s="73" t="s">
        <v>123</v>
      </c>
      <c r="C6" s="76"/>
      <c r="D6" s="76"/>
      <c r="E6" s="11"/>
      <c r="F6" s="11"/>
      <c r="G6" s="11"/>
      <c r="H6" s="11"/>
      <c r="I6" s="11"/>
      <c r="J6" s="11"/>
      <c r="K6" s="11"/>
      <c r="L6" s="11"/>
      <c r="M6" s="11"/>
      <c r="N6" s="11"/>
      <c r="O6" s="11"/>
    </row>
    <row r="7" spans="1:15" s="6" customFormat="1" ht="15.75" x14ac:dyDescent="0.25">
      <c r="A7" s="221"/>
      <c r="B7" s="11" t="s">
        <v>54</v>
      </c>
      <c r="C7" s="76" t="s">
        <v>10</v>
      </c>
      <c r="D7" s="76">
        <v>230</v>
      </c>
      <c r="E7" s="80">
        <v>2636</v>
      </c>
      <c r="F7" s="80">
        <v>727</v>
      </c>
      <c r="G7" s="172">
        <v>147</v>
      </c>
      <c r="H7" s="172">
        <f>23.17+19.5</f>
        <v>42.67</v>
      </c>
      <c r="I7" s="172">
        <f>H7+G7</f>
        <v>189.67000000000002</v>
      </c>
      <c r="J7" s="80">
        <f>H7*E7</f>
        <v>112478.12000000001</v>
      </c>
      <c r="K7" s="172">
        <v>147</v>
      </c>
      <c r="L7" s="172">
        <f>23.17+19.5</f>
        <v>42.67</v>
      </c>
      <c r="M7" s="184">
        <f>L7+K7</f>
        <v>189.67000000000002</v>
      </c>
      <c r="N7" s="80">
        <f>L7*F7</f>
        <v>31021.09</v>
      </c>
      <c r="O7" s="80">
        <f t="shared" ref="O7:O22" si="0">N7+J7</f>
        <v>143499.21000000002</v>
      </c>
    </row>
    <row r="8" spans="1:15" s="6" customFormat="1" ht="15.75" x14ac:dyDescent="0.25">
      <c r="A8" s="221"/>
      <c r="B8" s="11" t="s">
        <v>53</v>
      </c>
      <c r="C8" s="76" t="s">
        <v>10</v>
      </c>
      <c r="D8" s="76">
        <v>15</v>
      </c>
      <c r="E8" s="80">
        <v>3668</v>
      </c>
      <c r="F8" s="80">
        <v>882</v>
      </c>
      <c r="G8" s="172">
        <v>20.34</v>
      </c>
      <c r="H8" s="172">
        <v>7.32</v>
      </c>
      <c r="I8" s="172">
        <f t="shared" ref="I8:I22" si="1">H8+G8</f>
        <v>27.66</v>
      </c>
      <c r="J8" s="80">
        <f t="shared" ref="J8:J22" si="2">H8*E8</f>
        <v>26849.760000000002</v>
      </c>
      <c r="K8" s="172">
        <v>20.34</v>
      </c>
      <c r="L8" s="172">
        <v>7.32</v>
      </c>
      <c r="M8" s="184">
        <f t="shared" ref="M8:M22" si="3">L8+K8</f>
        <v>27.66</v>
      </c>
      <c r="N8" s="80">
        <f t="shared" ref="N8:N22" si="4">L8*F8</f>
        <v>6456.2400000000007</v>
      </c>
      <c r="O8" s="80">
        <f t="shared" si="0"/>
        <v>33306</v>
      </c>
    </row>
    <row r="9" spans="1:15" s="6" customFormat="1" ht="15.75" x14ac:dyDescent="0.25">
      <c r="A9" s="221"/>
      <c r="B9" s="12" t="s">
        <v>55</v>
      </c>
      <c r="C9" s="76" t="s">
        <v>10</v>
      </c>
      <c r="D9" s="76">
        <v>20</v>
      </c>
      <c r="E9" s="80">
        <v>3906</v>
      </c>
      <c r="F9" s="80">
        <v>1113</v>
      </c>
      <c r="G9" s="172">
        <v>3.63</v>
      </c>
      <c r="H9" s="172">
        <v>3.81</v>
      </c>
      <c r="I9" s="172">
        <f t="shared" si="1"/>
        <v>7.4399999999999995</v>
      </c>
      <c r="J9" s="80">
        <f t="shared" si="2"/>
        <v>14881.86</v>
      </c>
      <c r="K9" s="172">
        <v>3.63</v>
      </c>
      <c r="L9" s="172">
        <v>3.81</v>
      </c>
      <c r="M9" s="184">
        <f t="shared" si="3"/>
        <v>7.4399999999999995</v>
      </c>
      <c r="N9" s="80">
        <f t="shared" si="4"/>
        <v>4240.53</v>
      </c>
      <c r="O9" s="80">
        <f t="shared" si="0"/>
        <v>19122.39</v>
      </c>
    </row>
    <row r="10" spans="1:15" s="6" customFormat="1" ht="15.75" x14ac:dyDescent="0.25">
      <c r="A10" s="221"/>
      <c r="B10" s="12" t="s">
        <v>56</v>
      </c>
      <c r="C10" s="76" t="s">
        <v>10</v>
      </c>
      <c r="D10" s="76">
        <v>25</v>
      </c>
      <c r="E10" s="80">
        <v>7067</v>
      </c>
      <c r="F10" s="80">
        <v>1297</v>
      </c>
      <c r="G10" s="172">
        <v>25.2</v>
      </c>
      <c r="H10" s="172">
        <v>3.35</v>
      </c>
      <c r="I10" s="172">
        <f t="shared" si="1"/>
        <v>28.55</v>
      </c>
      <c r="J10" s="80">
        <f t="shared" si="2"/>
        <v>23674.45</v>
      </c>
      <c r="K10" s="172">
        <v>25.2</v>
      </c>
      <c r="L10" s="172">
        <v>3.35</v>
      </c>
      <c r="M10" s="184">
        <f t="shared" si="3"/>
        <v>28.55</v>
      </c>
      <c r="N10" s="80">
        <f t="shared" si="4"/>
        <v>4344.95</v>
      </c>
      <c r="O10" s="80">
        <f t="shared" si="0"/>
        <v>28019.4</v>
      </c>
    </row>
    <row r="11" spans="1:15" s="6" customFormat="1" ht="15.75" x14ac:dyDescent="0.25">
      <c r="A11" s="221"/>
      <c r="B11" s="12" t="s">
        <v>58</v>
      </c>
      <c r="C11" s="76" t="s">
        <v>10</v>
      </c>
      <c r="D11" s="76">
        <v>25</v>
      </c>
      <c r="E11" s="80">
        <v>9406</v>
      </c>
      <c r="F11" s="80">
        <v>1565</v>
      </c>
      <c r="G11" s="172">
        <v>25.94</v>
      </c>
      <c r="H11" s="172"/>
      <c r="I11" s="172">
        <f t="shared" si="1"/>
        <v>25.94</v>
      </c>
      <c r="J11" s="80">
        <f t="shared" si="2"/>
        <v>0</v>
      </c>
      <c r="K11" s="172">
        <v>25.94</v>
      </c>
      <c r="L11" s="172"/>
      <c r="M11" s="184">
        <f t="shared" si="3"/>
        <v>25.94</v>
      </c>
      <c r="N11" s="80">
        <f t="shared" si="4"/>
        <v>0</v>
      </c>
      <c r="O11" s="80">
        <f t="shared" si="0"/>
        <v>0</v>
      </c>
    </row>
    <row r="12" spans="1:15" s="6" customFormat="1" ht="15.75" x14ac:dyDescent="0.25">
      <c r="A12" s="221"/>
      <c r="B12" s="12" t="s">
        <v>57</v>
      </c>
      <c r="C12" s="76" t="s">
        <v>10</v>
      </c>
      <c r="D12" s="76">
        <v>30</v>
      </c>
      <c r="E12" s="80">
        <v>10332</v>
      </c>
      <c r="F12" s="80">
        <v>1638</v>
      </c>
      <c r="G12" s="172">
        <v>8.4600000000000009</v>
      </c>
      <c r="H12" s="172"/>
      <c r="I12" s="172">
        <f t="shared" si="1"/>
        <v>8.4600000000000009</v>
      </c>
      <c r="J12" s="80">
        <f t="shared" si="2"/>
        <v>0</v>
      </c>
      <c r="K12" s="172">
        <v>8.4600000000000009</v>
      </c>
      <c r="L12" s="172"/>
      <c r="M12" s="184">
        <f t="shared" si="3"/>
        <v>8.4600000000000009</v>
      </c>
      <c r="N12" s="80">
        <f t="shared" si="4"/>
        <v>0</v>
      </c>
      <c r="O12" s="80">
        <f t="shared" si="0"/>
        <v>0</v>
      </c>
    </row>
    <row r="13" spans="1:15" s="6" customFormat="1" ht="15.75" x14ac:dyDescent="0.25">
      <c r="A13" s="221"/>
      <c r="B13" s="12" t="s">
        <v>124</v>
      </c>
      <c r="C13" s="76" t="s">
        <v>10</v>
      </c>
      <c r="D13" s="76">
        <v>2</v>
      </c>
      <c r="E13" s="80">
        <v>13466</v>
      </c>
      <c r="F13" s="80">
        <v>1911</v>
      </c>
      <c r="G13" s="172">
        <v>17.63</v>
      </c>
      <c r="H13" s="172"/>
      <c r="I13" s="172">
        <f t="shared" si="1"/>
        <v>17.63</v>
      </c>
      <c r="J13" s="80">
        <f t="shared" si="2"/>
        <v>0</v>
      </c>
      <c r="K13" s="172">
        <v>17.63</v>
      </c>
      <c r="L13" s="172"/>
      <c r="M13" s="184">
        <f t="shared" si="3"/>
        <v>17.63</v>
      </c>
      <c r="N13" s="80">
        <f t="shared" si="4"/>
        <v>0</v>
      </c>
      <c r="O13" s="80">
        <f t="shared" si="0"/>
        <v>0</v>
      </c>
    </row>
    <row r="14" spans="1:15" s="6" customFormat="1" ht="47.25" x14ac:dyDescent="0.2">
      <c r="A14" s="71"/>
      <c r="B14" s="155" t="s">
        <v>125</v>
      </c>
      <c r="C14" s="52" t="s">
        <v>133</v>
      </c>
      <c r="D14" s="52">
        <v>1</v>
      </c>
      <c r="E14" s="80">
        <v>6510</v>
      </c>
      <c r="F14" s="80">
        <v>1575</v>
      </c>
      <c r="G14" s="172"/>
      <c r="H14" s="172"/>
      <c r="I14" s="172">
        <f t="shared" si="1"/>
        <v>0</v>
      </c>
      <c r="J14" s="80">
        <f t="shared" si="2"/>
        <v>0</v>
      </c>
      <c r="K14" s="172">
        <v>0</v>
      </c>
      <c r="L14" s="172"/>
      <c r="M14" s="172">
        <f t="shared" si="3"/>
        <v>0</v>
      </c>
      <c r="N14" s="80">
        <f t="shared" si="4"/>
        <v>0</v>
      </c>
      <c r="O14" s="80">
        <f t="shared" si="0"/>
        <v>0</v>
      </c>
    </row>
    <row r="15" spans="1:15" s="6" customFormat="1" ht="31.5" x14ac:dyDescent="0.2">
      <c r="A15" s="71"/>
      <c r="B15" s="155" t="s">
        <v>63</v>
      </c>
      <c r="C15" s="52" t="s">
        <v>48</v>
      </c>
      <c r="D15" s="52">
        <v>75</v>
      </c>
      <c r="E15" s="80">
        <v>8400</v>
      </c>
      <c r="F15" s="80">
        <v>1575</v>
      </c>
      <c r="G15" s="172"/>
      <c r="H15" s="172">
        <v>75</v>
      </c>
      <c r="I15" s="172">
        <f t="shared" si="1"/>
        <v>75</v>
      </c>
      <c r="J15" s="80">
        <f t="shared" si="2"/>
        <v>630000</v>
      </c>
      <c r="K15" s="172">
        <v>0</v>
      </c>
      <c r="L15" s="172">
        <v>75</v>
      </c>
      <c r="M15" s="172">
        <f t="shared" si="3"/>
        <v>75</v>
      </c>
      <c r="N15" s="80">
        <f t="shared" si="4"/>
        <v>118125</v>
      </c>
      <c r="O15" s="80">
        <f t="shared" si="0"/>
        <v>748125</v>
      </c>
    </row>
    <row r="16" spans="1:15" s="6" customFormat="1" ht="47.25" x14ac:dyDescent="0.2">
      <c r="A16" s="71"/>
      <c r="B16" s="155" t="s">
        <v>126</v>
      </c>
      <c r="C16" s="52" t="s">
        <v>133</v>
      </c>
      <c r="D16" s="52">
        <v>1</v>
      </c>
      <c r="E16" s="80">
        <v>36750</v>
      </c>
      <c r="F16" s="80">
        <v>2100</v>
      </c>
      <c r="G16" s="172"/>
      <c r="H16" s="172"/>
      <c r="I16" s="172">
        <f t="shared" si="1"/>
        <v>0</v>
      </c>
      <c r="J16" s="80">
        <f t="shared" si="2"/>
        <v>0</v>
      </c>
      <c r="K16" s="172">
        <v>0</v>
      </c>
      <c r="L16" s="172"/>
      <c r="M16" s="172">
        <f t="shared" si="3"/>
        <v>0</v>
      </c>
      <c r="N16" s="80">
        <f t="shared" si="4"/>
        <v>0</v>
      </c>
      <c r="O16" s="80">
        <f t="shared" si="0"/>
        <v>0</v>
      </c>
    </row>
    <row r="17" spans="1:20" s="6" customFormat="1" ht="31.5" x14ac:dyDescent="0.25">
      <c r="A17" s="71"/>
      <c r="B17" s="11" t="s">
        <v>127</v>
      </c>
      <c r="C17" s="52" t="s">
        <v>133</v>
      </c>
      <c r="D17" s="52">
        <v>1</v>
      </c>
      <c r="E17" s="80">
        <v>88200</v>
      </c>
      <c r="F17" s="80">
        <v>3675</v>
      </c>
      <c r="G17" s="172">
        <v>0</v>
      </c>
      <c r="H17" s="172"/>
      <c r="I17" s="172">
        <f t="shared" si="1"/>
        <v>0</v>
      </c>
      <c r="J17" s="80">
        <f t="shared" si="2"/>
        <v>0</v>
      </c>
      <c r="K17" s="172">
        <v>0</v>
      </c>
      <c r="L17" s="172"/>
      <c r="M17" s="184">
        <f t="shared" si="3"/>
        <v>0</v>
      </c>
      <c r="N17" s="80">
        <f t="shared" si="4"/>
        <v>0</v>
      </c>
      <c r="O17" s="80">
        <f t="shared" si="0"/>
        <v>0</v>
      </c>
    </row>
    <row r="18" spans="1:20" s="6" customFormat="1" ht="78.75" x14ac:dyDescent="0.25">
      <c r="A18" s="71"/>
      <c r="B18" s="11" t="s">
        <v>134</v>
      </c>
      <c r="C18" s="52" t="s">
        <v>6</v>
      </c>
      <c r="D18" s="52">
        <v>1</v>
      </c>
      <c r="E18" s="80">
        <v>47250</v>
      </c>
      <c r="F18" s="80">
        <v>15750</v>
      </c>
      <c r="G18" s="172">
        <v>0</v>
      </c>
      <c r="H18" s="172"/>
      <c r="I18" s="172">
        <f t="shared" si="1"/>
        <v>0</v>
      </c>
      <c r="J18" s="80">
        <f t="shared" si="2"/>
        <v>0</v>
      </c>
      <c r="K18" s="172">
        <v>0</v>
      </c>
      <c r="L18" s="172"/>
      <c r="M18" s="184">
        <f t="shared" si="3"/>
        <v>0</v>
      </c>
      <c r="N18" s="80">
        <f t="shared" si="4"/>
        <v>0</v>
      </c>
      <c r="O18" s="80">
        <f t="shared" si="0"/>
        <v>0</v>
      </c>
    </row>
    <row r="19" spans="1:20" s="6" customFormat="1" ht="46.5" customHeight="1" x14ac:dyDescent="0.25">
      <c r="A19" s="72"/>
      <c r="B19" s="73" t="s">
        <v>139</v>
      </c>
      <c r="C19" s="76" t="s">
        <v>6</v>
      </c>
      <c r="D19" s="76">
        <v>1</v>
      </c>
      <c r="E19" s="80">
        <v>42000</v>
      </c>
      <c r="F19" s="80">
        <v>10500</v>
      </c>
      <c r="G19" s="172"/>
      <c r="H19" s="172">
        <v>1</v>
      </c>
      <c r="I19" s="172">
        <f t="shared" si="1"/>
        <v>1</v>
      </c>
      <c r="J19" s="80">
        <f t="shared" si="2"/>
        <v>42000</v>
      </c>
      <c r="K19" s="172">
        <v>0.5</v>
      </c>
      <c r="L19" s="172">
        <v>0.5</v>
      </c>
      <c r="M19" s="184">
        <f t="shared" si="3"/>
        <v>1</v>
      </c>
      <c r="N19" s="80">
        <f t="shared" si="4"/>
        <v>5250</v>
      </c>
      <c r="O19" s="80">
        <f t="shared" si="0"/>
        <v>47250</v>
      </c>
    </row>
    <row r="20" spans="1:20" s="6" customFormat="1" ht="31.5" x14ac:dyDescent="0.25">
      <c r="A20" s="72"/>
      <c r="B20" s="73" t="s">
        <v>128</v>
      </c>
      <c r="C20" s="76" t="s">
        <v>6</v>
      </c>
      <c r="D20" s="76">
        <v>1</v>
      </c>
      <c r="E20" s="80">
        <v>63000</v>
      </c>
      <c r="F20" s="80">
        <v>21000</v>
      </c>
      <c r="G20" s="172"/>
      <c r="H20" s="172">
        <v>1</v>
      </c>
      <c r="I20" s="172">
        <f t="shared" si="1"/>
        <v>1</v>
      </c>
      <c r="J20" s="80">
        <f t="shared" si="2"/>
        <v>63000</v>
      </c>
      <c r="K20" s="172">
        <v>0.5</v>
      </c>
      <c r="L20" s="172">
        <v>0.5</v>
      </c>
      <c r="M20" s="184">
        <f t="shared" si="3"/>
        <v>1</v>
      </c>
      <c r="N20" s="80">
        <f t="shared" si="4"/>
        <v>10500</v>
      </c>
      <c r="O20" s="80">
        <f t="shared" si="0"/>
        <v>73500</v>
      </c>
    </row>
    <row r="21" spans="1:20" s="6" customFormat="1" ht="31.5" x14ac:dyDescent="0.25">
      <c r="A21" s="72"/>
      <c r="B21" s="73" t="s">
        <v>129</v>
      </c>
      <c r="C21" s="76" t="s">
        <v>6</v>
      </c>
      <c r="D21" s="76">
        <v>1</v>
      </c>
      <c r="E21" s="80">
        <v>36750</v>
      </c>
      <c r="F21" s="80">
        <v>21000</v>
      </c>
      <c r="G21" s="172"/>
      <c r="H21" s="172">
        <v>1</v>
      </c>
      <c r="I21" s="172">
        <f t="shared" si="1"/>
        <v>1</v>
      </c>
      <c r="J21" s="80">
        <f t="shared" si="2"/>
        <v>36750</v>
      </c>
      <c r="K21" s="172">
        <v>0.5</v>
      </c>
      <c r="L21" s="172">
        <v>0.5</v>
      </c>
      <c r="M21" s="184">
        <f t="shared" si="3"/>
        <v>1</v>
      </c>
      <c r="N21" s="80">
        <f t="shared" si="4"/>
        <v>10500</v>
      </c>
      <c r="O21" s="80">
        <f t="shared" si="0"/>
        <v>47250</v>
      </c>
    </row>
    <row r="22" spans="1:20" s="6" customFormat="1" ht="31.5" x14ac:dyDescent="0.25">
      <c r="A22" s="72"/>
      <c r="B22" s="73" t="s">
        <v>131</v>
      </c>
      <c r="C22" s="76" t="s">
        <v>6</v>
      </c>
      <c r="D22" s="76">
        <v>1</v>
      </c>
      <c r="E22" s="80">
        <v>36750</v>
      </c>
      <c r="F22" s="80">
        <v>21000</v>
      </c>
      <c r="G22" s="172"/>
      <c r="H22" s="172">
        <v>1</v>
      </c>
      <c r="I22" s="172">
        <f t="shared" si="1"/>
        <v>1</v>
      </c>
      <c r="J22" s="80">
        <f t="shared" si="2"/>
        <v>36750</v>
      </c>
      <c r="K22" s="172">
        <v>0</v>
      </c>
      <c r="L22" s="172">
        <v>1</v>
      </c>
      <c r="M22" s="184">
        <f t="shared" si="3"/>
        <v>1</v>
      </c>
      <c r="N22" s="80">
        <f t="shared" si="4"/>
        <v>21000</v>
      </c>
      <c r="O22" s="80">
        <f t="shared" si="0"/>
        <v>57750</v>
      </c>
    </row>
    <row r="23" spans="1:20" s="6" customFormat="1" ht="18.75" x14ac:dyDescent="0.3">
      <c r="A23" s="70"/>
      <c r="B23" s="110" t="s">
        <v>132</v>
      </c>
      <c r="C23" s="109"/>
      <c r="D23" s="109"/>
      <c r="E23" s="109"/>
      <c r="F23" s="111"/>
      <c r="G23" s="111"/>
      <c r="H23" s="111"/>
      <c r="I23" s="111"/>
      <c r="J23" s="111">
        <f>SUM(J7:J22)</f>
        <v>986384.19</v>
      </c>
      <c r="K23" s="111"/>
      <c r="L23" s="111"/>
      <c r="M23" s="111"/>
      <c r="N23" s="111">
        <f>SUM(N7:N22)</f>
        <v>211437.81</v>
      </c>
      <c r="O23" s="111">
        <f>SUM(O7:O22)</f>
        <v>1197822</v>
      </c>
      <c r="R23" s="141"/>
      <c r="S23" s="141"/>
      <c r="T23" s="141"/>
    </row>
    <row r="24" spans="1:20" ht="13.5" customHeight="1" x14ac:dyDescent="0.2">
      <c r="A24" s="222"/>
      <c r="B24" s="222"/>
      <c r="C24" s="222"/>
      <c r="D24" s="222"/>
      <c r="E24" s="222"/>
      <c r="F24" s="223"/>
      <c r="G24" s="223"/>
      <c r="H24" s="223"/>
      <c r="I24" s="223"/>
      <c r="J24" s="223"/>
      <c r="K24" s="223"/>
      <c r="L24" s="223"/>
      <c r="M24" s="223"/>
      <c r="N24" s="223"/>
      <c r="O24" s="223"/>
    </row>
    <row r="25" spans="1:20" ht="14.25" x14ac:dyDescent="0.2">
      <c r="A25" s="215"/>
      <c r="B25" s="215"/>
      <c r="C25" s="215"/>
      <c r="D25" s="215"/>
      <c r="E25" s="215"/>
      <c r="F25" s="216"/>
      <c r="G25" s="216"/>
      <c r="H25" s="216"/>
      <c r="I25" s="216"/>
      <c r="J25" s="216"/>
      <c r="K25" s="216"/>
      <c r="L25" s="216"/>
      <c r="M25" s="216"/>
      <c r="N25" s="216"/>
      <c r="O25" s="216"/>
    </row>
  </sheetData>
  <mergeCells count="9">
    <mergeCell ref="A2:F2"/>
    <mergeCell ref="A1:E1"/>
    <mergeCell ref="F1:O1"/>
    <mergeCell ref="A25:E25"/>
    <mergeCell ref="F25:O25"/>
    <mergeCell ref="A24:E24"/>
    <mergeCell ref="F24:O24"/>
    <mergeCell ref="A4:A13"/>
    <mergeCell ref="G2:O2"/>
  </mergeCells>
  <pageMargins left="0.7" right="0.7" top="0.75" bottom="0.75" header="0.3" footer="0.3"/>
  <pageSetup scale="52" orientation="landscape"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5E98-D344-4B16-A801-B249402918F9}">
  <dimension ref="A1:E347"/>
  <sheetViews>
    <sheetView workbookViewId="0">
      <selection activeCell="I27" sqref="I27"/>
    </sheetView>
  </sheetViews>
  <sheetFormatPr defaultRowHeight="12.75" x14ac:dyDescent="0.2"/>
  <cols>
    <col min="1" max="1" width="83" customWidth="1"/>
    <col min="2" max="3" width="9.33203125" style="14"/>
  </cols>
  <sheetData>
    <row r="1" spans="1:5" ht="21" x14ac:dyDescent="0.2">
      <c r="A1" s="224" t="s">
        <v>66</v>
      </c>
      <c r="B1" s="224"/>
      <c r="C1" s="224"/>
      <c r="D1" s="224"/>
      <c r="E1" s="224"/>
    </row>
    <row r="2" spans="1:5" ht="26.25" customHeight="1" x14ac:dyDescent="0.2">
      <c r="A2" s="15"/>
      <c r="B2" s="225" t="s">
        <v>51</v>
      </c>
      <c r="C2" s="226"/>
      <c r="D2" s="225" t="s">
        <v>50</v>
      </c>
      <c r="E2" s="226"/>
    </row>
    <row r="3" spans="1:5" ht="21" x14ac:dyDescent="0.2">
      <c r="A3" s="15" t="s">
        <v>45</v>
      </c>
      <c r="B3" s="15" t="s">
        <v>46</v>
      </c>
      <c r="C3" s="15" t="s">
        <v>47</v>
      </c>
      <c r="D3" s="15" t="s">
        <v>46</v>
      </c>
      <c r="E3" s="15" t="s">
        <v>47</v>
      </c>
    </row>
    <row r="4" spans="1:5" ht="15.75" x14ac:dyDescent="0.2">
      <c r="A4" s="9" t="s">
        <v>40</v>
      </c>
      <c r="B4" s="13"/>
      <c r="C4" s="13"/>
      <c r="D4" s="13"/>
      <c r="E4" s="13"/>
    </row>
    <row r="5" spans="1:5" ht="15.75" x14ac:dyDescent="0.2">
      <c r="A5" s="11" t="s">
        <v>9</v>
      </c>
      <c r="B5" s="13" t="s">
        <v>48</v>
      </c>
      <c r="C5" s="13">
        <v>8</v>
      </c>
      <c r="D5" s="13" t="s">
        <v>48</v>
      </c>
      <c r="E5" s="13">
        <v>8</v>
      </c>
    </row>
    <row r="6" spans="1:5" ht="15.75" x14ac:dyDescent="0.2">
      <c r="A6" s="12" t="s">
        <v>8</v>
      </c>
      <c r="B6" s="13"/>
      <c r="C6" s="13"/>
      <c r="D6" s="13"/>
      <c r="E6" s="13"/>
    </row>
    <row r="7" spans="1:5" ht="15.75" x14ac:dyDescent="0.2">
      <c r="A7" s="12" t="s">
        <v>9</v>
      </c>
      <c r="B7" s="13" t="s">
        <v>48</v>
      </c>
      <c r="C7" s="13">
        <v>2</v>
      </c>
      <c r="D7" s="13" t="s">
        <v>48</v>
      </c>
      <c r="E7" s="13">
        <v>2</v>
      </c>
    </row>
    <row r="8" spans="1:5" ht="15.75" x14ac:dyDescent="0.2">
      <c r="A8" s="9" t="s">
        <v>39</v>
      </c>
      <c r="B8" s="13"/>
      <c r="C8" s="13"/>
      <c r="D8" s="13"/>
      <c r="E8" s="13"/>
    </row>
    <row r="9" spans="1:5" ht="15.75" x14ac:dyDescent="0.2">
      <c r="A9" s="11" t="s">
        <v>9</v>
      </c>
      <c r="B9" s="13" t="s">
        <v>48</v>
      </c>
      <c r="C9" s="13">
        <v>2</v>
      </c>
      <c r="D9" s="13" t="s">
        <v>48</v>
      </c>
      <c r="E9" s="13">
        <v>2</v>
      </c>
    </row>
    <row r="10" spans="1:5" ht="22.5" customHeight="1" x14ac:dyDescent="0.2">
      <c r="A10" s="11" t="s">
        <v>34</v>
      </c>
      <c r="B10" s="13" t="s">
        <v>48</v>
      </c>
      <c r="C10" s="13">
        <v>4</v>
      </c>
      <c r="D10" s="13" t="s">
        <v>48</v>
      </c>
      <c r="E10" s="13">
        <v>4</v>
      </c>
    </row>
    <row r="11" spans="1:5" ht="31.5" x14ac:dyDescent="0.2">
      <c r="A11" s="11" t="s">
        <v>35</v>
      </c>
      <c r="B11" s="13" t="s">
        <v>48</v>
      </c>
      <c r="C11" s="13">
        <v>4</v>
      </c>
      <c r="D11" s="13" t="s">
        <v>48</v>
      </c>
      <c r="E11" s="13">
        <v>4</v>
      </c>
    </row>
    <row r="12" spans="1:5" ht="15.75" x14ac:dyDescent="0.2">
      <c r="A12" s="11" t="s">
        <v>36</v>
      </c>
      <c r="B12" s="13"/>
      <c r="C12" s="13"/>
      <c r="D12" s="13"/>
      <c r="E12" s="13"/>
    </row>
    <row r="13" spans="1:5" ht="15.75" x14ac:dyDescent="0.2">
      <c r="A13" s="12" t="s">
        <v>9</v>
      </c>
      <c r="B13" s="13" t="s">
        <v>48</v>
      </c>
      <c r="C13" s="13">
        <v>2</v>
      </c>
      <c r="D13" s="13" t="s">
        <v>48</v>
      </c>
      <c r="E13" s="13">
        <v>2</v>
      </c>
    </row>
    <row r="14" spans="1:5" ht="15.75" x14ac:dyDescent="0.2">
      <c r="A14" s="11" t="s">
        <v>41</v>
      </c>
      <c r="B14" s="13"/>
      <c r="C14" s="13"/>
      <c r="D14" s="13"/>
      <c r="E14" s="13"/>
    </row>
    <row r="15" spans="1:5" ht="15.75" x14ac:dyDescent="0.2">
      <c r="A15" s="12" t="s">
        <v>9</v>
      </c>
      <c r="B15" s="13" t="s">
        <v>49</v>
      </c>
      <c r="C15" s="13">
        <v>30</v>
      </c>
      <c r="D15" s="13" t="s">
        <v>49</v>
      </c>
      <c r="E15" s="13">
        <v>25</v>
      </c>
    </row>
    <row r="16" spans="1:5" ht="15.75" x14ac:dyDescent="0.2">
      <c r="A16" s="12" t="s">
        <v>42</v>
      </c>
      <c r="B16" s="13" t="s">
        <v>49</v>
      </c>
      <c r="C16" s="13">
        <v>15</v>
      </c>
      <c r="D16" s="13" t="s">
        <v>49</v>
      </c>
      <c r="E16" s="13">
        <v>15</v>
      </c>
    </row>
    <row r="17" spans="1:5" ht="15.75" x14ac:dyDescent="0.2">
      <c r="A17" s="11" t="s">
        <v>43</v>
      </c>
      <c r="B17" s="13"/>
      <c r="C17" s="13"/>
      <c r="D17" s="13"/>
      <c r="E17" s="13"/>
    </row>
    <row r="18" spans="1:5" ht="15.75" x14ac:dyDescent="0.2">
      <c r="A18" s="12" t="s">
        <v>9</v>
      </c>
      <c r="B18" s="13" t="s">
        <v>49</v>
      </c>
      <c r="C18" s="13">
        <v>30</v>
      </c>
      <c r="D18" s="13" t="s">
        <v>49</v>
      </c>
      <c r="E18" s="13">
        <v>25</v>
      </c>
    </row>
    <row r="19" spans="1:5" ht="15.75" x14ac:dyDescent="0.2">
      <c r="A19" s="12" t="s">
        <v>42</v>
      </c>
      <c r="B19" s="13" t="s">
        <v>49</v>
      </c>
      <c r="C19" s="13">
        <v>15</v>
      </c>
      <c r="D19" s="13" t="s">
        <v>49</v>
      </c>
      <c r="E19" s="13">
        <v>15</v>
      </c>
    </row>
    <row r="20" spans="1:5" ht="15.75" x14ac:dyDescent="0.2">
      <c r="A20" s="11" t="s">
        <v>44</v>
      </c>
      <c r="B20" s="13" t="s">
        <v>49</v>
      </c>
      <c r="C20" s="13">
        <v>110</v>
      </c>
      <c r="D20" s="13" t="s">
        <v>49</v>
      </c>
      <c r="E20" s="13">
        <v>120</v>
      </c>
    </row>
    <row r="21" spans="1:5" ht="15.75" x14ac:dyDescent="0.2">
      <c r="A21" s="10"/>
      <c r="B21" s="13"/>
      <c r="C21" s="13"/>
    </row>
    <row r="22" spans="1:5" ht="21" x14ac:dyDescent="0.2">
      <c r="A22" s="224" t="s">
        <v>67</v>
      </c>
      <c r="B22" s="224"/>
      <c r="C22" s="224"/>
      <c r="D22" s="224"/>
      <c r="E22" s="224"/>
    </row>
    <row r="23" spans="1:5" ht="21" x14ac:dyDescent="0.2">
      <c r="A23" s="15"/>
      <c r="B23" s="225" t="s">
        <v>51</v>
      </c>
      <c r="C23" s="226"/>
      <c r="D23" s="225" t="s">
        <v>50</v>
      </c>
      <c r="E23" s="226"/>
    </row>
    <row r="24" spans="1:5" ht="21" x14ac:dyDescent="0.2">
      <c r="A24" s="15" t="s">
        <v>45</v>
      </c>
      <c r="B24" s="15" t="s">
        <v>46</v>
      </c>
      <c r="C24" s="15" t="s">
        <v>47</v>
      </c>
      <c r="D24" s="15" t="s">
        <v>46</v>
      </c>
      <c r="E24" s="15" t="s">
        <v>47</v>
      </c>
    </row>
    <row r="25" spans="1:5" ht="15.75" x14ac:dyDescent="0.2">
      <c r="A25" s="9" t="s">
        <v>52</v>
      </c>
      <c r="B25" s="13"/>
      <c r="C25" s="13"/>
      <c r="D25" s="13"/>
      <c r="E25" s="13"/>
    </row>
    <row r="26" spans="1:5" ht="15.75" x14ac:dyDescent="0.2">
      <c r="A26" s="11" t="s">
        <v>54</v>
      </c>
      <c r="B26" s="13" t="s">
        <v>49</v>
      </c>
      <c r="C26" s="13">
        <v>250</v>
      </c>
      <c r="D26" s="13" t="s">
        <v>49</v>
      </c>
      <c r="E26" s="13">
        <v>230</v>
      </c>
    </row>
    <row r="27" spans="1:5" ht="15.75" x14ac:dyDescent="0.2">
      <c r="A27" s="11" t="s">
        <v>53</v>
      </c>
      <c r="B27" s="13" t="s">
        <v>49</v>
      </c>
      <c r="C27" s="13">
        <v>25</v>
      </c>
      <c r="D27" s="13" t="s">
        <v>49</v>
      </c>
      <c r="E27" s="13">
        <v>15</v>
      </c>
    </row>
    <row r="28" spans="1:5" ht="15.75" x14ac:dyDescent="0.2">
      <c r="A28" s="12" t="s">
        <v>55</v>
      </c>
      <c r="B28" s="13" t="s">
        <v>49</v>
      </c>
      <c r="C28" s="13">
        <v>30</v>
      </c>
      <c r="D28" s="13" t="s">
        <v>49</v>
      </c>
      <c r="E28" s="13">
        <v>20</v>
      </c>
    </row>
    <row r="29" spans="1:5" ht="15.75" x14ac:dyDescent="0.2">
      <c r="A29" s="12" t="s">
        <v>56</v>
      </c>
      <c r="B29" s="13" t="s">
        <v>49</v>
      </c>
      <c r="C29" s="13">
        <v>30</v>
      </c>
      <c r="D29" s="13" t="s">
        <v>49</v>
      </c>
      <c r="E29" s="13">
        <v>25</v>
      </c>
    </row>
    <row r="30" spans="1:5" ht="15.75" x14ac:dyDescent="0.2">
      <c r="A30" s="12" t="s">
        <v>58</v>
      </c>
      <c r="B30" s="13" t="s">
        <v>49</v>
      </c>
      <c r="C30" s="13">
        <v>30</v>
      </c>
      <c r="D30" s="13" t="s">
        <v>49</v>
      </c>
      <c r="E30" s="13">
        <v>25</v>
      </c>
    </row>
    <row r="31" spans="1:5" ht="15.75" x14ac:dyDescent="0.2">
      <c r="A31" s="12" t="s">
        <v>57</v>
      </c>
      <c r="B31" s="13" t="s">
        <v>49</v>
      </c>
      <c r="C31" s="13">
        <v>35</v>
      </c>
      <c r="D31" s="13" t="s">
        <v>49</v>
      </c>
      <c r="E31" s="13">
        <v>30</v>
      </c>
    </row>
    <row r="32" spans="1:5" ht="15.75" x14ac:dyDescent="0.2">
      <c r="A32" s="12" t="s">
        <v>59</v>
      </c>
      <c r="B32" s="13" t="s">
        <v>49</v>
      </c>
      <c r="C32" s="13">
        <v>2</v>
      </c>
      <c r="D32" s="13" t="s">
        <v>49</v>
      </c>
      <c r="E32" s="13">
        <v>2</v>
      </c>
    </row>
    <row r="33" spans="1:5" ht="47.25" x14ac:dyDescent="0.2">
      <c r="A33" s="11" t="s">
        <v>60</v>
      </c>
      <c r="B33" s="13" t="s">
        <v>48</v>
      </c>
      <c r="C33" s="13">
        <v>87</v>
      </c>
      <c r="D33" s="13" t="s">
        <v>48</v>
      </c>
      <c r="E33" s="13">
        <v>1</v>
      </c>
    </row>
    <row r="34" spans="1:5" ht="31.5" x14ac:dyDescent="0.2">
      <c r="A34" s="11" t="s">
        <v>63</v>
      </c>
      <c r="B34" s="13" t="s">
        <v>48</v>
      </c>
      <c r="C34" s="13" t="s">
        <v>64</v>
      </c>
      <c r="D34" s="13" t="s">
        <v>65</v>
      </c>
      <c r="E34" s="13">
        <v>75</v>
      </c>
    </row>
    <row r="35" spans="1:5" ht="31.5" x14ac:dyDescent="0.2">
      <c r="A35" s="11" t="s">
        <v>61</v>
      </c>
      <c r="B35" s="13" t="s">
        <v>48</v>
      </c>
      <c r="C35" s="13">
        <v>1</v>
      </c>
      <c r="D35" s="13" t="s">
        <v>48</v>
      </c>
      <c r="E35" s="13">
        <v>1</v>
      </c>
    </row>
    <row r="36" spans="1:5" ht="15.75" x14ac:dyDescent="0.2">
      <c r="A36" s="11" t="s">
        <v>62</v>
      </c>
      <c r="B36" s="13" t="s">
        <v>48</v>
      </c>
      <c r="C36" s="13">
        <v>1</v>
      </c>
      <c r="D36" s="13" t="s">
        <v>48</v>
      </c>
      <c r="E36" s="13">
        <v>1</v>
      </c>
    </row>
    <row r="37" spans="1:5" ht="21" x14ac:dyDescent="0.2">
      <c r="A37" s="224" t="s">
        <v>66</v>
      </c>
      <c r="B37" s="224"/>
      <c r="C37" s="224"/>
      <c r="D37" s="224"/>
      <c r="E37" s="224"/>
    </row>
    <row r="38" spans="1:5" ht="21" x14ac:dyDescent="0.2">
      <c r="A38" s="10"/>
      <c r="B38" s="224" t="s">
        <v>51</v>
      </c>
      <c r="C38" s="224"/>
      <c r="D38" s="224" t="s">
        <v>50</v>
      </c>
      <c r="E38" s="224"/>
    </row>
    <row r="39" spans="1:5" ht="21" x14ac:dyDescent="0.2">
      <c r="A39" s="8" t="s">
        <v>45</v>
      </c>
      <c r="B39" s="8" t="s">
        <v>46</v>
      </c>
      <c r="C39" s="8" t="s">
        <v>47</v>
      </c>
      <c r="D39" s="8" t="s">
        <v>46</v>
      </c>
      <c r="E39" s="8" t="s">
        <v>47</v>
      </c>
    </row>
    <row r="40" spans="1:5" ht="15.75" x14ac:dyDescent="0.2">
      <c r="A40" s="16" t="s">
        <v>15</v>
      </c>
      <c r="B40" s="13"/>
      <c r="C40" s="13"/>
      <c r="D40" s="13"/>
      <c r="E40" s="13"/>
    </row>
    <row r="41" spans="1:5" ht="15.75" x14ac:dyDescent="0.2">
      <c r="A41" s="10" t="s">
        <v>68</v>
      </c>
      <c r="B41" s="13" t="s">
        <v>7</v>
      </c>
      <c r="C41" s="13">
        <v>6</v>
      </c>
      <c r="D41" s="13" t="s">
        <v>7</v>
      </c>
      <c r="E41" s="13">
        <v>15</v>
      </c>
    </row>
    <row r="42" spans="1:5" ht="15.75" x14ac:dyDescent="0.2">
      <c r="A42" s="10" t="s">
        <v>72</v>
      </c>
      <c r="B42" s="13" t="s">
        <v>48</v>
      </c>
      <c r="C42" s="13">
        <v>2</v>
      </c>
      <c r="D42" s="13" t="s">
        <v>48</v>
      </c>
      <c r="E42" s="13" t="s">
        <v>64</v>
      </c>
    </row>
    <row r="43" spans="1:5" ht="15.75" x14ac:dyDescent="0.2">
      <c r="A43" s="10" t="s">
        <v>16</v>
      </c>
      <c r="B43" s="13" t="s">
        <v>7</v>
      </c>
      <c r="C43" s="13">
        <v>4</v>
      </c>
      <c r="D43" s="13" t="s">
        <v>7</v>
      </c>
      <c r="E43" s="13">
        <v>4</v>
      </c>
    </row>
    <row r="44" spans="1:5" ht="15.75" x14ac:dyDescent="0.2">
      <c r="A44" s="16" t="s">
        <v>69</v>
      </c>
      <c r="B44" s="13"/>
      <c r="C44" s="13"/>
      <c r="D44" s="13"/>
      <c r="E44" s="13"/>
    </row>
    <row r="45" spans="1:5" ht="15.75" x14ac:dyDescent="0.2">
      <c r="A45" s="10" t="s">
        <v>70</v>
      </c>
      <c r="B45" s="13" t="s">
        <v>7</v>
      </c>
      <c r="C45" s="13">
        <v>2</v>
      </c>
      <c r="D45" s="13" t="s">
        <v>7</v>
      </c>
      <c r="E45" s="13">
        <v>2</v>
      </c>
    </row>
    <row r="46" spans="1:5" ht="15.75" x14ac:dyDescent="0.2">
      <c r="A46" s="10" t="s">
        <v>74</v>
      </c>
      <c r="B46" s="13" t="s">
        <v>14</v>
      </c>
      <c r="C46" s="13">
        <v>3</v>
      </c>
      <c r="D46" s="13" t="s">
        <v>14</v>
      </c>
      <c r="E46" s="13">
        <v>2</v>
      </c>
    </row>
    <row r="47" spans="1:5" ht="15.75" x14ac:dyDescent="0.2">
      <c r="A47" s="16" t="s">
        <v>17</v>
      </c>
      <c r="B47" s="13"/>
      <c r="C47" s="13"/>
      <c r="D47" s="13"/>
      <c r="E47" s="13"/>
    </row>
    <row r="48" spans="1:5" ht="15.75" x14ac:dyDescent="0.2">
      <c r="A48" s="10" t="s">
        <v>18</v>
      </c>
      <c r="B48" s="13" t="s">
        <v>10</v>
      </c>
      <c r="C48" s="13">
        <v>110</v>
      </c>
      <c r="D48" s="13" t="s">
        <v>10</v>
      </c>
      <c r="E48" s="13">
        <v>110</v>
      </c>
    </row>
    <row r="49" spans="1:5" ht="15.75" x14ac:dyDescent="0.2">
      <c r="A49" s="11" t="s">
        <v>71</v>
      </c>
      <c r="B49" s="13" t="s">
        <v>7</v>
      </c>
      <c r="C49" s="13">
        <v>105</v>
      </c>
      <c r="D49" s="13" t="s">
        <v>7</v>
      </c>
      <c r="E49" s="13">
        <v>120</v>
      </c>
    </row>
    <row r="50" spans="1:5" ht="15.75" x14ac:dyDescent="0.2">
      <c r="A50" s="10" t="s">
        <v>73</v>
      </c>
      <c r="B50" s="13" t="s">
        <v>14</v>
      </c>
      <c r="C50" s="13">
        <v>3</v>
      </c>
      <c r="D50" s="13" t="s">
        <v>7</v>
      </c>
      <c r="E50" s="13">
        <v>6</v>
      </c>
    </row>
    <row r="51" spans="1:5" ht="15.75" x14ac:dyDescent="0.2">
      <c r="A51" s="10"/>
      <c r="B51" s="13"/>
      <c r="C51" s="13"/>
    </row>
    <row r="52" spans="1:5" ht="15.75" x14ac:dyDescent="0.2">
      <c r="A52" s="10"/>
      <c r="B52" s="13"/>
      <c r="C52" s="13"/>
    </row>
    <row r="53" spans="1:5" ht="15.75" x14ac:dyDescent="0.2">
      <c r="A53" s="10"/>
      <c r="B53" s="13"/>
      <c r="C53" s="13"/>
    </row>
    <row r="54" spans="1:5" ht="15.75" x14ac:dyDescent="0.2">
      <c r="A54" s="10"/>
      <c r="B54" s="13"/>
      <c r="C54" s="13"/>
    </row>
    <row r="55" spans="1:5" ht="15.75" x14ac:dyDescent="0.2">
      <c r="A55" s="10"/>
      <c r="B55" s="13"/>
      <c r="C55" s="13"/>
    </row>
    <row r="56" spans="1:5" ht="15.75" x14ac:dyDescent="0.2">
      <c r="A56" s="10"/>
      <c r="B56" s="13"/>
      <c r="C56" s="13"/>
    </row>
    <row r="57" spans="1:5" ht="15.75" x14ac:dyDescent="0.2">
      <c r="A57" s="10"/>
      <c r="B57" s="13"/>
      <c r="C57" s="13"/>
    </row>
    <row r="58" spans="1:5" ht="15.75" x14ac:dyDescent="0.2">
      <c r="A58" s="10"/>
      <c r="B58" s="13"/>
      <c r="C58" s="13"/>
    </row>
    <row r="59" spans="1:5" ht="15.75" x14ac:dyDescent="0.2">
      <c r="A59" s="10"/>
      <c r="B59" s="13"/>
      <c r="C59" s="13"/>
    </row>
    <row r="60" spans="1:5" ht="15.75" x14ac:dyDescent="0.2">
      <c r="A60" s="10"/>
      <c r="B60" s="13"/>
      <c r="C60" s="13"/>
    </row>
    <row r="61" spans="1:5" ht="15.75" x14ac:dyDescent="0.2">
      <c r="A61" s="10"/>
      <c r="B61" s="13"/>
      <c r="C61" s="13"/>
    </row>
    <row r="62" spans="1:5" ht="15.75" x14ac:dyDescent="0.2">
      <c r="A62" s="10"/>
      <c r="B62" s="13"/>
      <c r="C62" s="13"/>
    </row>
    <row r="63" spans="1:5" ht="15.75" x14ac:dyDescent="0.2">
      <c r="A63" s="10"/>
      <c r="B63" s="13"/>
      <c r="C63" s="13"/>
    </row>
    <row r="64" spans="1:5" ht="15.75" x14ac:dyDescent="0.2">
      <c r="A64" s="10"/>
      <c r="B64" s="13"/>
      <c r="C64" s="13"/>
    </row>
    <row r="65" spans="1:3" ht="15.75" x14ac:dyDescent="0.2">
      <c r="A65" s="10"/>
      <c r="B65" s="13"/>
      <c r="C65" s="13"/>
    </row>
    <row r="66" spans="1:3" ht="15.75" x14ac:dyDescent="0.2">
      <c r="A66" s="10"/>
      <c r="B66" s="13"/>
      <c r="C66" s="13"/>
    </row>
    <row r="67" spans="1:3" ht="15.75" x14ac:dyDescent="0.2">
      <c r="A67" s="10"/>
      <c r="B67" s="13"/>
      <c r="C67" s="13"/>
    </row>
    <row r="68" spans="1:3" ht="15.75" x14ac:dyDescent="0.2">
      <c r="A68" s="10"/>
      <c r="B68" s="13"/>
      <c r="C68" s="13"/>
    </row>
    <row r="69" spans="1:3" ht="15.75" x14ac:dyDescent="0.2">
      <c r="A69" s="10"/>
      <c r="B69" s="13"/>
      <c r="C69" s="13"/>
    </row>
    <row r="70" spans="1:3" ht="15.75" x14ac:dyDescent="0.2">
      <c r="A70" s="10"/>
      <c r="B70" s="13"/>
      <c r="C70" s="13"/>
    </row>
    <row r="71" spans="1:3" ht="15.75" x14ac:dyDescent="0.2">
      <c r="A71" s="10"/>
      <c r="B71" s="13"/>
      <c r="C71" s="13"/>
    </row>
    <row r="72" spans="1:3" ht="15.75" x14ac:dyDescent="0.2">
      <c r="A72" s="10"/>
      <c r="B72" s="13"/>
      <c r="C72" s="13"/>
    </row>
    <row r="73" spans="1:3" ht="15.75" x14ac:dyDescent="0.2">
      <c r="A73" s="10"/>
      <c r="B73" s="13"/>
      <c r="C73" s="13"/>
    </row>
    <row r="74" spans="1:3" ht="15.75" x14ac:dyDescent="0.2">
      <c r="A74" s="10"/>
      <c r="B74" s="13"/>
      <c r="C74" s="13"/>
    </row>
    <row r="75" spans="1:3" ht="15.75" x14ac:dyDescent="0.2">
      <c r="A75" s="10"/>
      <c r="B75" s="13"/>
      <c r="C75" s="13"/>
    </row>
    <row r="76" spans="1:3" ht="15.75" x14ac:dyDescent="0.2">
      <c r="A76" s="10"/>
      <c r="B76" s="13"/>
      <c r="C76" s="13"/>
    </row>
    <row r="77" spans="1:3" ht="15.75" x14ac:dyDescent="0.2">
      <c r="A77" s="10"/>
      <c r="B77" s="13"/>
      <c r="C77" s="13"/>
    </row>
    <row r="78" spans="1:3" ht="15.75" x14ac:dyDescent="0.2">
      <c r="A78" s="10"/>
      <c r="B78" s="13"/>
      <c r="C78" s="13"/>
    </row>
    <row r="79" spans="1:3" ht="15.75" x14ac:dyDescent="0.2">
      <c r="A79" s="10"/>
      <c r="B79" s="13"/>
      <c r="C79" s="13"/>
    </row>
    <row r="80" spans="1:3" ht="15.75" x14ac:dyDescent="0.2">
      <c r="A80" s="10"/>
      <c r="B80" s="13"/>
      <c r="C80" s="13"/>
    </row>
    <row r="81" spans="1:3" ht="15.75" x14ac:dyDescent="0.2">
      <c r="A81" s="10"/>
      <c r="B81" s="13"/>
      <c r="C81" s="13"/>
    </row>
    <row r="82" spans="1:3" ht="15.75" x14ac:dyDescent="0.2">
      <c r="A82" s="10"/>
      <c r="B82" s="13"/>
      <c r="C82" s="13"/>
    </row>
    <row r="83" spans="1:3" ht="15.75" x14ac:dyDescent="0.2">
      <c r="A83" s="10"/>
      <c r="B83" s="13"/>
      <c r="C83" s="13"/>
    </row>
    <row r="84" spans="1:3" ht="15.75" x14ac:dyDescent="0.2">
      <c r="A84" s="10"/>
      <c r="B84" s="13"/>
      <c r="C84" s="13"/>
    </row>
    <row r="85" spans="1:3" ht="15.75" x14ac:dyDescent="0.2">
      <c r="A85" s="10"/>
      <c r="B85" s="13"/>
      <c r="C85" s="13"/>
    </row>
    <row r="86" spans="1:3" ht="15.75" x14ac:dyDescent="0.2">
      <c r="A86" s="10"/>
      <c r="B86" s="13"/>
      <c r="C86" s="13"/>
    </row>
    <row r="87" spans="1:3" ht="15.75" x14ac:dyDescent="0.2">
      <c r="A87" s="10"/>
      <c r="B87" s="13"/>
      <c r="C87" s="13"/>
    </row>
    <row r="88" spans="1:3" ht="15.75" x14ac:dyDescent="0.2">
      <c r="A88" s="10"/>
      <c r="B88" s="13"/>
      <c r="C88" s="13"/>
    </row>
    <row r="89" spans="1:3" ht="15.75" x14ac:dyDescent="0.2">
      <c r="A89" s="10"/>
      <c r="B89" s="13"/>
      <c r="C89" s="13"/>
    </row>
    <row r="90" spans="1:3" ht="15.75" x14ac:dyDescent="0.2">
      <c r="A90" s="10"/>
      <c r="B90" s="13"/>
      <c r="C90" s="13"/>
    </row>
    <row r="91" spans="1:3" ht="15.75" x14ac:dyDescent="0.2">
      <c r="A91" s="10"/>
      <c r="B91" s="13"/>
      <c r="C91" s="13"/>
    </row>
    <row r="92" spans="1:3" ht="15.75" x14ac:dyDescent="0.2">
      <c r="A92" s="10"/>
      <c r="B92" s="13"/>
      <c r="C92" s="13"/>
    </row>
    <row r="93" spans="1:3" ht="15.75" x14ac:dyDescent="0.2">
      <c r="A93" s="10"/>
      <c r="B93" s="13"/>
      <c r="C93" s="13"/>
    </row>
    <row r="94" spans="1:3" ht="15.75" x14ac:dyDescent="0.2">
      <c r="A94" s="10"/>
      <c r="B94" s="13"/>
      <c r="C94" s="13"/>
    </row>
    <row r="95" spans="1:3" ht="15.75" x14ac:dyDescent="0.2">
      <c r="A95" s="10"/>
      <c r="B95" s="13"/>
      <c r="C95" s="13"/>
    </row>
    <row r="96" spans="1:3" ht="15.75" x14ac:dyDescent="0.2">
      <c r="A96" s="10"/>
      <c r="B96" s="13"/>
      <c r="C96" s="13"/>
    </row>
    <row r="97" spans="1:3" ht="15.75" x14ac:dyDescent="0.2">
      <c r="A97" s="10"/>
      <c r="B97" s="13"/>
      <c r="C97" s="13"/>
    </row>
    <row r="98" spans="1:3" ht="15.75" x14ac:dyDescent="0.2">
      <c r="A98" s="10"/>
      <c r="B98" s="13"/>
      <c r="C98" s="13"/>
    </row>
    <row r="99" spans="1:3" ht="15.75" x14ac:dyDescent="0.2">
      <c r="A99" s="10"/>
      <c r="B99" s="13"/>
      <c r="C99" s="13"/>
    </row>
    <row r="100" spans="1:3" ht="15.75" x14ac:dyDescent="0.2">
      <c r="A100" s="10"/>
      <c r="B100" s="13"/>
      <c r="C100" s="13"/>
    </row>
    <row r="101" spans="1:3" ht="15.75" x14ac:dyDescent="0.2">
      <c r="A101" s="10"/>
      <c r="B101" s="13"/>
      <c r="C101" s="13"/>
    </row>
    <row r="102" spans="1:3" ht="15.75" x14ac:dyDescent="0.2">
      <c r="A102" s="10"/>
      <c r="B102" s="13"/>
      <c r="C102" s="13"/>
    </row>
    <row r="103" spans="1:3" ht="15.75" x14ac:dyDescent="0.2">
      <c r="A103" s="10"/>
      <c r="B103" s="13"/>
      <c r="C103" s="13"/>
    </row>
    <row r="104" spans="1:3" ht="15.75" x14ac:dyDescent="0.2">
      <c r="A104" s="10"/>
      <c r="B104" s="13"/>
      <c r="C104" s="13"/>
    </row>
    <row r="105" spans="1:3" ht="15.75" x14ac:dyDescent="0.2">
      <c r="A105" s="10"/>
      <c r="B105" s="13"/>
      <c r="C105" s="13"/>
    </row>
    <row r="106" spans="1:3" ht="15.75" x14ac:dyDescent="0.2">
      <c r="A106" s="10"/>
      <c r="B106" s="13"/>
      <c r="C106" s="13"/>
    </row>
    <row r="107" spans="1:3" ht="15.75" x14ac:dyDescent="0.2">
      <c r="A107" s="10"/>
      <c r="B107" s="13"/>
      <c r="C107" s="13"/>
    </row>
    <row r="108" spans="1:3" ht="15.75" x14ac:dyDescent="0.2">
      <c r="A108" s="10"/>
      <c r="B108" s="13"/>
      <c r="C108" s="13"/>
    </row>
    <row r="109" spans="1:3" ht="15.75" x14ac:dyDescent="0.2">
      <c r="A109" s="10"/>
      <c r="B109" s="13"/>
      <c r="C109" s="13"/>
    </row>
    <row r="110" spans="1:3" ht="15.75" x14ac:dyDescent="0.2">
      <c r="A110" s="10"/>
      <c r="B110" s="13"/>
      <c r="C110" s="13"/>
    </row>
    <row r="111" spans="1:3" ht="15.75" x14ac:dyDescent="0.2">
      <c r="A111" s="10"/>
      <c r="B111" s="13"/>
      <c r="C111" s="13"/>
    </row>
    <row r="112" spans="1:3" ht="15.75" x14ac:dyDescent="0.2">
      <c r="A112" s="10"/>
      <c r="B112" s="13"/>
      <c r="C112" s="13"/>
    </row>
    <row r="113" spans="1:3" ht="15.75" x14ac:dyDescent="0.2">
      <c r="A113" s="10"/>
      <c r="B113" s="13"/>
      <c r="C113" s="13"/>
    </row>
    <row r="114" spans="1:3" ht="15.75" x14ac:dyDescent="0.2">
      <c r="A114" s="10"/>
      <c r="B114" s="13"/>
      <c r="C114" s="13"/>
    </row>
    <row r="115" spans="1:3" ht="15.75" x14ac:dyDescent="0.2">
      <c r="A115" s="10"/>
      <c r="B115" s="13"/>
      <c r="C115" s="13"/>
    </row>
    <row r="116" spans="1:3" ht="15.75" x14ac:dyDescent="0.2">
      <c r="A116" s="10"/>
      <c r="B116" s="13"/>
      <c r="C116" s="13"/>
    </row>
    <row r="117" spans="1:3" ht="15.75" x14ac:dyDescent="0.2">
      <c r="A117" s="10"/>
      <c r="B117" s="13"/>
      <c r="C117" s="13"/>
    </row>
    <row r="118" spans="1:3" ht="15.75" x14ac:dyDescent="0.2">
      <c r="A118" s="10"/>
      <c r="B118" s="13"/>
      <c r="C118" s="13"/>
    </row>
    <row r="119" spans="1:3" ht="15.75" x14ac:dyDescent="0.2">
      <c r="A119" s="10"/>
      <c r="B119" s="13"/>
      <c r="C119" s="13"/>
    </row>
    <row r="120" spans="1:3" ht="15.75" x14ac:dyDescent="0.2">
      <c r="A120" s="10"/>
      <c r="B120" s="13"/>
      <c r="C120" s="13"/>
    </row>
    <row r="121" spans="1:3" ht="15.75" x14ac:dyDescent="0.2">
      <c r="A121" s="10"/>
      <c r="B121" s="13"/>
      <c r="C121" s="13"/>
    </row>
    <row r="122" spans="1:3" ht="15.75" x14ac:dyDescent="0.2">
      <c r="A122" s="10"/>
      <c r="B122" s="13"/>
      <c r="C122" s="13"/>
    </row>
    <row r="123" spans="1:3" ht="15.75" x14ac:dyDescent="0.2">
      <c r="A123" s="10"/>
      <c r="B123" s="13"/>
      <c r="C123" s="13"/>
    </row>
    <row r="124" spans="1:3" ht="15.75" x14ac:dyDescent="0.2">
      <c r="A124" s="6"/>
      <c r="B124" s="7"/>
      <c r="C124" s="7"/>
    </row>
    <row r="125" spans="1:3" ht="15.75" x14ac:dyDescent="0.2">
      <c r="A125" s="6"/>
      <c r="B125" s="7"/>
      <c r="C125" s="7"/>
    </row>
    <row r="126" spans="1:3" ht="15.75" x14ac:dyDescent="0.2">
      <c r="A126" s="6"/>
      <c r="B126" s="7"/>
      <c r="C126" s="7"/>
    </row>
    <row r="127" spans="1:3" ht="15.75" x14ac:dyDescent="0.2">
      <c r="A127" s="6"/>
      <c r="B127" s="7"/>
      <c r="C127" s="7"/>
    </row>
    <row r="128" spans="1:3" ht="15.75" x14ac:dyDescent="0.2">
      <c r="A128" s="6"/>
      <c r="B128" s="7"/>
      <c r="C128" s="7"/>
    </row>
    <row r="129" spans="1:3" ht="15.75" x14ac:dyDescent="0.2">
      <c r="A129" s="6"/>
      <c r="B129" s="7"/>
      <c r="C129" s="7"/>
    </row>
    <row r="130" spans="1:3" ht="15.75" x14ac:dyDescent="0.2">
      <c r="A130" s="6"/>
      <c r="B130" s="7"/>
      <c r="C130" s="7"/>
    </row>
    <row r="131" spans="1:3" ht="15.75" x14ac:dyDescent="0.2">
      <c r="A131" s="6"/>
      <c r="B131" s="7"/>
      <c r="C131" s="7"/>
    </row>
    <row r="132" spans="1:3" ht="15.75" x14ac:dyDescent="0.2">
      <c r="A132" s="6"/>
      <c r="B132" s="7"/>
      <c r="C132" s="7"/>
    </row>
    <row r="133" spans="1:3" ht="15.75" x14ac:dyDescent="0.2">
      <c r="A133" s="6"/>
      <c r="B133" s="7"/>
      <c r="C133" s="7"/>
    </row>
    <row r="134" spans="1:3" ht="15.75" x14ac:dyDescent="0.2">
      <c r="A134" s="6"/>
      <c r="B134" s="7"/>
      <c r="C134" s="7"/>
    </row>
    <row r="135" spans="1:3" ht="15.75" x14ac:dyDescent="0.2">
      <c r="A135" s="6"/>
      <c r="B135" s="7"/>
      <c r="C135" s="7"/>
    </row>
    <row r="136" spans="1:3" ht="15.75" x14ac:dyDescent="0.2">
      <c r="A136" s="6"/>
      <c r="B136" s="7"/>
      <c r="C136" s="7"/>
    </row>
    <row r="137" spans="1:3" ht="15.75" x14ac:dyDescent="0.2">
      <c r="A137" s="6"/>
      <c r="B137" s="7"/>
      <c r="C137" s="7"/>
    </row>
    <row r="138" spans="1:3" ht="15.75" x14ac:dyDescent="0.2">
      <c r="A138" s="6"/>
      <c r="B138" s="7"/>
      <c r="C138" s="7"/>
    </row>
    <row r="139" spans="1:3" ht="15.75" x14ac:dyDescent="0.2">
      <c r="A139" s="6"/>
      <c r="B139" s="7"/>
      <c r="C139" s="7"/>
    </row>
    <row r="140" spans="1:3" ht="15.75" x14ac:dyDescent="0.2">
      <c r="A140" s="6"/>
      <c r="B140" s="7"/>
      <c r="C140" s="7"/>
    </row>
    <row r="141" spans="1:3" ht="15.75" x14ac:dyDescent="0.2">
      <c r="A141" s="6"/>
      <c r="B141" s="7"/>
      <c r="C141" s="7"/>
    </row>
    <row r="142" spans="1:3" ht="15.75" x14ac:dyDescent="0.2">
      <c r="A142" s="6"/>
      <c r="B142" s="7"/>
      <c r="C142" s="7"/>
    </row>
    <row r="143" spans="1:3" ht="15.75" x14ac:dyDescent="0.2">
      <c r="A143" s="6"/>
      <c r="B143" s="7"/>
      <c r="C143" s="7"/>
    </row>
    <row r="144" spans="1:3" ht="15.75" x14ac:dyDescent="0.2">
      <c r="A144" s="6"/>
      <c r="B144" s="7"/>
      <c r="C144" s="7"/>
    </row>
    <row r="145" spans="1:3" ht="15.75" x14ac:dyDescent="0.2">
      <c r="A145" s="6"/>
      <c r="B145" s="7"/>
      <c r="C145" s="7"/>
    </row>
    <row r="146" spans="1:3" ht="15.75" x14ac:dyDescent="0.2">
      <c r="A146" s="6"/>
      <c r="B146" s="7"/>
      <c r="C146" s="7"/>
    </row>
    <row r="147" spans="1:3" ht="15.75" x14ac:dyDescent="0.2">
      <c r="A147" s="6"/>
      <c r="B147" s="7"/>
      <c r="C147" s="7"/>
    </row>
    <row r="148" spans="1:3" ht="15.75" x14ac:dyDescent="0.2">
      <c r="A148" s="6"/>
      <c r="B148" s="7"/>
      <c r="C148" s="7"/>
    </row>
    <row r="149" spans="1:3" ht="15.75" x14ac:dyDescent="0.2">
      <c r="A149" s="6"/>
      <c r="B149" s="7"/>
      <c r="C149" s="7"/>
    </row>
    <row r="150" spans="1:3" ht="15.75" x14ac:dyDescent="0.2">
      <c r="A150" s="6"/>
      <c r="B150" s="7"/>
      <c r="C150" s="7"/>
    </row>
    <row r="151" spans="1:3" ht="15.75" x14ac:dyDescent="0.2">
      <c r="A151" s="6"/>
      <c r="B151" s="7"/>
      <c r="C151" s="7"/>
    </row>
    <row r="152" spans="1:3" ht="15.75" x14ac:dyDescent="0.2">
      <c r="A152" s="6"/>
      <c r="B152" s="7"/>
      <c r="C152" s="7"/>
    </row>
    <row r="153" spans="1:3" ht="15.75" x14ac:dyDescent="0.2">
      <c r="A153" s="6"/>
      <c r="B153" s="7"/>
      <c r="C153" s="7"/>
    </row>
    <row r="154" spans="1:3" ht="15.75" x14ac:dyDescent="0.2">
      <c r="A154" s="6"/>
      <c r="B154" s="7"/>
      <c r="C154" s="7"/>
    </row>
    <row r="155" spans="1:3" ht="15.75" x14ac:dyDescent="0.2">
      <c r="A155" s="6"/>
      <c r="B155" s="7"/>
      <c r="C155" s="7"/>
    </row>
    <row r="156" spans="1:3" ht="15.75" x14ac:dyDescent="0.2">
      <c r="A156" s="6"/>
      <c r="B156" s="7"/>
      <c r="C156" s="7"/>
    </row>
    <row r="157" spans="1:3" ht="15.75" x14ac:dyDescent="0.2">
      <c r="A157" s="6"/>
      <c r="B157" s="7"/>
      <c r="C157" s="7"/>
    </row>
    <row r="158" spans="1:3" ht="15.75" x14ac:dyDescent="0.2">
      <c r="A158" s="6"/>
      <c r="B158" s="7"/>
      <c r="C158" s="7"/>
    </row>
    <row r="159" spans="1:3" ht="15.75" x14ac:dyDescent="0.2">
      <c r="A159" s="6"/>
      <c r="B159" s="7"/>
      <c r="C159" s="7"/>
    </row>
    <row r="160" spans="1:3" ht="15.75" x14ac:dyDescent="0.2">
      <c r="A160" s="6"/>
      <c r="B160" s="7"/>
      <c r="C160" s="7"/>
    </row>
    <row r="161" spans="1:3" ht="15.75" x14ac:dyDescent="0.2">
      <c r="A161" s="6"/>
      <c r="B161" s="7"/>
      <c r="C161" s="7"/>
    </row>
    <row r="162" spans="1:3" ht="15.75" x14ac:dyDescent="0.2">
      <c r="A162" s="6"/>
      <c r="B162" s="7"/>
      <c r="C162" s="7"/>
    </row>
    <row r="163" spans="1:3" ht="15.75" x14ac:dyDescent="0.2">
      <c r="A163" s="6"/>
      <c r="B163" s="7"/>
      <c r="C163" s="7"/>
    </row>
    <row r="164" spans="1:3" ht="15.75" x14ac:dyDescent="0.2">
      <c r="A164" s="6"/>
      <c r="B164" s="7"/>
      <c r="C164" s="7"/>
    </row>
    <row r="165" spans="1:3" ht="15.75" x14ac:dyDescent="0.2">
      <c r="A165" s="6"/>
      <c r="B165" s="7"/>
      <c r="C165" s="7"/>
    </row>
    <row r="166" spans="1:3" ht="15.75" x14ac:dyDescent="0.2">
      <c r="A166" s="6"/>
      <c r="B166" s="7"/>
      <c r="C166" s="7"/>
    </row>
    <row r="167" spans="1:3" ht="15.75" x14ac:dyDescent="0.2">
      <c r="A167" s="6"/>
      <c r="B167" s="7"/>
      <c r="C167" s="7"/>
    </row>
    <row r="168" spans="1:3" ht="15.75" x14ac:dyDescent="0.2">
      <c r="A168" s="6"/>
      <c r="B168" s="7"/>
      <c r="C168" s="7"/>
    </row>
    <row r="169" spans="1:3" ht="15.75" x14ac:dyDescent="0.2">
      <c r="A169" s="6"/>
      <c r="B169" s="7"/>
      <c r="C169" s="7"/>
    </row>
    <row r="170" spans="1:3" ht="15.75" x14ac:dyDescent="0.2">
      <c r="A170" s="6"/>
      <c r="B170" s="7"/>
      <c r="C170" s="7"/>
    </row>
    <row r="171" spans="1:3" ht="15.75" x14ac:dyDescent="0.2">
      <c r="A171" s="6"/>
      <c r="B171" s="7"/>
      <c r="C171" s="7"/>
    </row>
    <row r="172" spans="1:3" ht="15.75" x14ac:dyDescent="0.2">
      <c r="A172" s="6"/>
      <c r="B172" s="7"/>
      <c r="C172" s="7"/>
    </row>
    <row r="173" spans="1:3" ht="15.75" x14ac:dyDescent="0.2">
      <c r="A173" s="6"/>
      <c r="B173" s="7"/>
      <c r="C173" s="7"/>
    </row>
    <row r="174" spans="1:3" ht="15.75" x14ac:dyDescent="0.2">
      <c r="A174" s="6"/>
      <c r="B174" s="7"/>
      <c r="C174" s="7"/>
    </row>
    <row r="175" spans="1:3" ht="15.75" x14ac:dyDescent="0.2">
      <c r="A175" s="6"/>
      <c r="B175" s="7"/>
      <c r="C175" s="7"/>
    </row>
    <row r="176" spans="1:3" ht="15.75" x14ac:dyDescent="0.2">
      <c r="A176" s="6"/>
      <c r="B176" s="7"/>
      <c r="C176" s="7"/>
    </row>
    <row r="177" spans="1:3" ht="15.75" x14ac:dyDescent="0.2">
      <c r="A177" s="6"/>
      <c r="B177" s="7"/>
      <c r="C177" s="7"/>
    </row>
    <row r="178" spans="1:3" ht="15.75" x14ac:dyDescent="0.2">
      <c r="A178" s="6"/>
      <c r="B178" s="7"/>
      <c r="C178" s="7"/>
    </row>
    <row r="179" spans="1:3" ht="15.75" x14ac:dyDescent="0.2">
      <c r="A179" s="6"/>
      <c r="B179" s="7"/>
      <c r="C179" s="7"/>
    </row>
    <row r="180" spans="1:3" ht="15.75" x14ac:dyDescent="0.2">
      <c r="A180" s="6"/>
      <c r="B180" s="7"/>
      <c r="C180" s="7"/>
    </row>
    <row r="181" spans="1:3" ht="15.75" x14ac:dyDescent="0.2">
      <c r="A181" s="6"/>
      <c r="B181" s="7"/>
      <c r="C181" s="7"/>
    </row>
    <row r="182" spans="1:3" ht="15.75" x14ac:dyDescent="0.2">
      <c r="A182" s="6"/>
      <c r="B182" s="7"/>
      <c r="C182" s="7"/>
    </row>
    <row r="183" spans="1:3" ht="15.75" x14ac:dyDescent="0.2">
      <c r="A183" s="6"/>
      <c r="B183" s="7"/>
      <c r="C183" s="7"/>
    </row>
    <row r="184" spans="1:3" ht="15.75" x14ac:dyDescent="0.2">
      <c r="A184" s="6"/>
      <c r="B184" s="7"/>
      <c r="C184" s="7"/>
    </row>
    <row r="185" spans="1:3" ht="15.75" x14ac:dyDescent="0.2">
      <c r="A185" s="6"/>
      <c r="B185" s="7"/>
      <c r="C185" s="7"/>
    </row>
    <row r="186" spans="1:3" ht="15.75" x14ac:dyDescent="0.2">
      <c r="A186" s="6"/>
      <c r="B186" s="7"/>
      <c r="C186" s="7"/>
    </row>
    <row r="187" spans="1:3" ht="15.75" x14ac:dyDescent="0.2">
      <c r="A187" s="6"/>
      <c r="B187" s="7"/>
      <c r="C187" s="7"/>
    </row>
    <row r="188" spans="1:3" ht="15.75" x14ac:dyDescent="0.2">
      <c r="A188" s="6"/>
      <c r="B188" s="7"/>
      <c r="C188" s="7"/>
    </row>
    <row r="189" spans="1:3" ht="15.75" x14ac:dyDescent="0.2">
      <c r="A189" s="6"/>
      <c r="B189" s="7"/>
      <c r="C189" s="7"/>
    </row>
    <row r="190" spans="1:3" ht="15.75" x14ac:dyDescent="0.2">
      <c r="A190" s="6"/>
      <c r="B190" s="7"/>
      <c r="C190" s="7"/>
    </row>
    <row r="191" spans="1:3" ht="15.75" x14ac:dyDescent="0.2">
      <c r="A191" s="6"/>
      <c r="B191" s="7"/>
      <c r="C191" s="7"/>
    </row>
    <row r="192" spans="1:3" ht="15.75" x14ac:dyDescent="0.2">
      <c r="A192" s="6"/>
      <c r="B192" s="7"/>
      <c r="C192" s="7"/>
    </row>
    <row r="193" spans="1:3" ht="15.75" x14ac:dyDescent="0.2">
      <c r="A193" s="6"/>
      <c r="B193" s="7"/>
      <c r="C193" s="7"/>
    </row>
    <row r="194" spans="1:3" ht="15.75" x14ac:dyDescent="0.2">
      <c r="A194" s="6"/>
      <c r="B194" s="7"/>
      <c r="C194" s="7"/>
    </row>
    <row r="195" spans="1:3" ht="15.75" x14ac:dyDescent="0.2">
      <c r="A195" s="6"/>
      <c r="B195" s="7"/>
      <c r="C195" s="7"/>
    </row>
    <row r="196" spans="1:3" ht="15.75" x14ac:dyDescent="0.2">
      <c r="A196" s="6"/>
      <c r="B196" s="7"/>
      <c r="C196" s="7"/>
    </row>
    <row r="197" spans="1:3" ht="15.75" x14ac:dyDescent="0.2">
      <c r="A197" s="6"/>
      <c r="B197" s="7"/>
      <c r="C197" s="7"/>
    </row>
    <row r="198" spans="1:3" ht="15.75" x14ac:dyDescent="0.2">
      <c r="A198" s="6"/>
      <c r="B198" s="7"/>
      <c r="C198" s="7"/>
    </row>
    <row r="199" spans="1:3" ht="15.75" x14ac:dyDescent="0.2">
      <c r="A199" s="6"/>
      <c r="B199" s="7"/>
      <c r="C199" s="7"/>
    </row>
    <row r="200" spans="1:3" ht="15.75" x14ac:dyDescent="0.2">
      <c r="A200" s="6"/>
      <c r="B200" s="7"/>
      <c r="C200" s="7"/>
    </row>
    <row r="201" spans="1:3" ht="15.75" x14ac:dyDescent="0.2">
      <c r="A201" s="6"/>
      <c r="B201" s="7"/>
      <c r="C201" s="7"/>
    </row>
    <row r="202" spans="1:3" ht="15.75" x14ac:dyDescent="0.2">
      <c r="A202" s="6"/>
      <c r="B202" s="7"/>
      <c r="C202" s="7"/>
    </row>
    <row r="203" spans="1:3" ht="15.75" x14ac:dyDescent="0.2">
      <c r="A203" s="6"/>
      <c r="B203" s="7"/>
      <c r="C203" s="7"/>
    </row>
    <row r="204" spans="1:3" ht="15.75" x14ac:dyDescent="0.2">
      <c r="A204" s="6"/>
      <c r="B204" s="7"/>
      <c r="C204" s="7"/>
    </row>
    <row r="205" spans="1:3" ht="15.75" x14ac:dyDescent="0.2">
      <c r="A205" s="6"/>
      <c r="B205" s="7"/>
      <c r="C205" s="7"/>
    </row>
    <row r="206" spans="1:3" ht="15.75" x14ac:dyDescent="0.2">
      <c r="A206" s="6"/>
      <c r="B206" s="7"/>
      <c r="C206" s="7"/>
    </row>
    <row r="207" spans="1:3" ht="15.75" x14ac:dyDescent="0.2">
      <c r="A207" s="6"/>
      <c r="B207" s="7"/>
      <c r="C207" s="7"/>
    </row>
    <row r="208" spans="1:3" ht="15.75" x14ac:dyDescent="0.2">
      <c r="A208" s="6"/>
      <c r="B208" s="7"/>
      <c r="C208" s="7"/>
    </row>
    <row r="209" spans="1:3" ht="15.75" x14ac:dyDescent="0.2">
      <c r="A209" s="6"/>
      <c r="B209" s="7"/>
      <c r="C209" s="7"/>
    </row>
    <row r="210" spans="1:3" ht="15.75" x14ac:dyDescent="0.2">
      <c r="A210" s="6"/>
      <c r="B210" s="7"/>
      <c r="C210" s="7"/>
    </row>
    <row r="211" spans="1:3" ht="15.75" x14ac:dyDescent="0.2">
      <c r="A211" s="6"/>
      <c r="B211" s="7"/>
      <c r="C211" s="7"/>
    </row>
    <row r="212" spans="1:3" ht="15.75" x14ac:dyDescent="0.2">
      <c r="A212" s="6"/>
      <c r="B212" s="7"/>
      <c r="C212" s="7"/>
    </row>
    <row r="213" spans="1:3" ht="15.75" x14ac:dyDescent="0.2">
      <c r="A213" s="6"/>
      <c r="B213" s="7"/>
      <c r="C213" s="7"/>
    </row>
    <row r="214" spans="1:3" ht="15.75" x14ac:dyDescent="0.2">
      <c r="A214" s="6"/>
      <c r="B214" s="7"/>
      <c r="C214" s="7"/>
    </row>
    <row r="215" spans="1:3" ht="15.75" x14ac:dyDescent="0.2">
      <c r="A215" s="6"/>
      <c r="B215" s="7"/>
      <c r="C215" s="7"/>
    </row>
    <row r="216" spans="1:3" ht="15.75" x14ac:dyDescent="0.2">
      <c r="A216" s="6"/>
      <c r="B216" s="7"/>
      <c r="C216" s="7"/>
    </row>
    <row r="217" spans="1:3" ht="15.75" x14ac:dyDescent="0.2">
      <c r="A217" s="6"/>
      <c r="B217" s="7"/>
      <c r="C217" s="7"/>
    </row>
    <row r="218" spans="1:3" ht="15.75" x14ac:dyDescent="0.2">
      <c r="A218" s="6"/>
      <c r="B218" s="7"/>
      <c r="C218" s="7"/>
    </row>
    <row r="219" spans="1:3" ht="15.75" x14ac:dyDescent="0.2">
      <c r="A219" s="6"/>
      <c r="B219" s="7"/>
      <c r="C219" s="7"/>
    </row>
    <row r="220" spans="1:3" ht="15.75" x14ac:dyDescent="0.2">
      <c r="A220" s="6"/>
      <c r="B220" s="7"/>
      <c r="C220" s="7"/>
    </row>
    <row r="221" spans="1:3" ht="15.75" x14ac:dyDescent="0.2">
      <c r="A221" s="6"/>
      <c r="B221" s="7"/>
      <c r="C221" s="7"/>
    </row>
    <row r="222" spans="1:3" ht="15.75" x14ac:dyDescent="0.2">
      <c r="A222" s="6"/>
      <c r="B222" s="7"/>
      <c r="C222" s="7"/>
    </row>
    <row r="223" spans="1:3" ht="15.75" x14ac:dyDescent="0.2">
      <c r="A223" s="6"/>
      <c r="B223" s="7"/>
      <c r="C223" s="7"/>
    </row>
    <row r="224" spans="1:3" ht="15.75" x14ac:dyDescent="0.2">
      <c r="A224" s="6"/>
      <c r="B224" s="7"/>
      <c r="C224" s="7"/>
    </row>
    <row r="225" spans="1:3" ht="15.75" x14ac:dyDescent="0.2">
      <c r="A225" s="6"/>
      <c r="B225" s="7"/>
      <c r="C225" s="7"/>
    </row>
    <row r="226" spans="1:3" ht="15.75" x14ac:dyDescent="0.2">
      <c r="A226" s="6"/>
      <c r="B226" s="7"/>
      <c r="C226" s="7"/>
    </row>
    <row r="227" spans="1:3" ht="15.75" x14ac:dyDescent="0.2">
      <c r="A227" s="6"/>
      <c r="B227" s="7"/>
      <c r="C227" s="7"/>
    </row>
    <row r="228" spans="1:3" ht="15.75" x14ac:dyDescent="0.2">
      <c r="A228" s="6"/>
      <c r="B228" s="7"/>
      <c r="C228" s="7"/>
    </row>
    <row r="229" spans="1:3" ht="15.75" x14ac:dyDescent="0.2">
      <c r="A229" s="6"/>
      <c r="B229" s="7"/>
      <c r="C229" s="7"/>
    </row>
    <row r="230" spans="1:3" ht="15.75" x14ac:dyDescent="0.2">
      <c r="A230" s="6"/>
      <c r="B230" s="7"/>
      <c r="C230" s="7"/>
    </row>
    <row r="231" spans="1:3" ht="15.75" x14ac:dyDescent="0.2">
      <c r="A231" s="6"/>
      <c r="B231" s="7"/>
      <c r="C231" s="7"/>
    </row>
    <row r="232" spans="1:3" ht="15.75" x14ac:dyDescent="0.2">
      <c r="A232" s="6"/>
      <c r="B232" s="7"/>
      <c r="C232" s="7"/>
    </row>
    <row r="233" spans="1:3" ht="15.75" x14ac:dyDescent="0.2">
      <c r="A233" s="6"/>
      <c r="B233" s="7"/>
      <c r="C233" s="7"/>
    </row>
    <row r="234" spans="1:3" ht="15.75" x14ac:dyDescent="0.2">
      <c r="A234" s="6"/>
      <c r="B234" s="7"/>
      <c r="C234" s="7"/>
    </row>
    <row r="235" spans="1:3" ht="15.75" x14ac:dyDescent="0.2">
      <c r="A235" s="6"/>
      <c r="B235" s="7"/>
      <c r="C235" s="7"/>
    </row>
    <row r="236" spans="1:3" ht="15.75" x14ac:dyDescent="0.2">
      <c r="A236" s="6"/>
      <c r="B236" s="7"/>
      <c r="C236" s="7"/>
    </row>
    <row r="237" spans="1:3" ht="15.75" x14ac:dyDescent="0.2">
      <c r="A237" s="6"/>
      <c r="B237" s="7"/>
      <c r="C237" s="7"/>
    </row>
    <row r="238" spans="1:3" ht="15.75" x14ac:dyDescent="0.2">
      <c r="A238" s="6"/>
      <c r="B238" s="7"/>
      <c r="C238" s="7"/>
    </row>
    <row r="239" spans="1:3" ht="15.75" x14ac:dyDescent="0.2">
      <c r="A239" s="6"/>
      <c r="B239" s="7"/>
      <c r="C239" s="7"/>
    </row>
    <row r="240" spans="1:3" ht="15.75" x14ac:dyDescent="0.2">
      <c r="A240" s="6"/>
      <c r="B240" s="7"/>
      <c r="C240" s="7"/>
    </row>
    <row r="241" spans="1:3" ht="15.75" x14ac:dyDescent="0.2">
      <c r="A241" s="6"/>
      <c r="B241" s="7"/>
      <c r="C241" s="7"/>
    </row>
    <row r="242" spans="1:3" ht="15.75" x14ac:dyDescent="0.2">
      <c r="A242" s="6"/>
      <c r="B242" s="7"/>
      <c r="C242" s="7"/>
    </row>
    <row r="243" spans="1:3" ht="15.75" x14ac:dyDescent="0.2">
      <c r="A243" s="6"/>
      <c r="B243" s="7"/>
      <c r="C243" s="7"/>
    </row>
    <row r="244" spans="1:3" ht="15.75" x14ac:dyDescent="0.2">
      <c r="A244" s="6"/>
      <c r="B244" s="7"/>
      <c r="C244" s="7"/>
    </row>
    <row r="245" spans="1:3" ht="15.75" x14ac:dyDescent="0.2">
      <c r="A245" s="6"/>
      <c r="B245" s="7"/>
      <c r="C245" s="7"/>
    </row>
    <row r="246" spans="1:3" ht="15.75" x14ac:dyDescent="0.2">
      <c r="A246" s="6"/>
      <c r="B246" s="7"/>
      <c r="C246" s="7"/>
    </row>
    <row r="247" spans="1:3" ht="15.75" x14ac:dyDescent="0.2">
      <c r="A247" s="6"/>
      <c r="B247" s="7"/>
      <c r="C247" s="7"/>
    </row>
    <row r="248" spans="1:3" ht="15.75" x14ac:dyDescent="0.2">
      <c r="A248" s="6"/>
      <c r="B248" s="7"/>
      <c r="C248" s="7"/>
    </row>
    <row r="249" spans="1:3" ht="15.75" x14ac:dyDescent="0.2">
      <c r="A249" s="6"/>
      <c r="B249" s="7"/>
      <c r="C249" s="7"/>
    </row>
    <row r="250" spans="1:3" ht="15.75" x14ac:dyDescent="0.2">
      <c r="A250" s="6"/>
      <c r="B250" s="7"/>
      <c r="C250" s="7"/>
    </row>
    <row r="251" spans="1:3" ht="15.75" x14ac:dyDescent="0.2">
      <c r="A251" s="6"/>
      <c r="B251" s="7"/>
      <c r="C251" s="7"/>
    </row>
    <row r="252" spans="1:3" ht="15.75" x14ac:dyDescent="0.2">
      <c r="A252" s="6"/>
      <c r="B252" s="7"/>
      <c r="C252" s="7"/>
    </row>
    <row r="253" spans="1:3" ht="15.75" x14ac:dyDescent="0.2">
      <c r="A253" s="6"/>
      <c r="B253" s="7"/>
      <c r="C253" s="7"/>
    </row>
    <row r="254" spans="1:3" ht="15.75" x14ac:dyDescent="0.2">
      <c r="A254" s="6"/>
      <c r="B254" s="7"/>
      <c r="C254" s="7"/>
    </row>
    <row r="255" spans="1:3" ht="15.75" x14ac:dyDescent="0.2">
      <c r="A255" s="6"/>
      <c r="B255" s="7"/>
      <c r="C255" s="7"/>
    </row>
    <row r="256" spans="1:3" ht="15.75" x14ac:dyDescent="0.2">
      <c r="A256" s="6"/>
      <c r="B256" s="7"/>
      <c r="C256" s="7"/>
    </row>
    <row r="257" spans="1:3" ht="15.75" x14ac:dyDescent="0.2">
      <c r="A257" s="6"/>
      <c r="B257" s="7"/>
      <c r="C257" s="7"/>
    </row>
    <row r="258" spans="1:3" ht="15.75" x14ac:dyDescent="0.2">
      <c r="A258" s="6"/>
      <c r="B258" s="7"/>
      <c r="C258" s="7"/>
    </row>
    <row r="259" spans="1:3" ht="15.75" x14ac:dyDescent="0.2">
      <c r="A259" s="6"/>
      <c r="B259" s="7"/>
      <c r="C259" s="7"/>
    </row>
    <row r="260" spans="1:3" ht="15.75" x14ac:dyDescent="0.2">
      <c r="A260" s="6"/>
      <c r="B260" s="7"/>
      <c r="C260" s="7"/>
    </row>
    <row r="261" spans="1:3" ht="15.75" x14ac:dyDescent="0.2">
      <c r="A261" s="6"/>
      <c r="B261" s="7"/>
      <c r="C261" s="7"/>
    </row>
    <row r="262" spans="1:3" ht="15.75" x14ac:dyDescent="0.2">
      <c r="A262" s="6"/>
      <c r="B262" s="7"/>
      <c r="C262" s="7"/>
    </row>
    <row r="263" spans="1:3" ht="15.75" x14ac:dyDescent="0.2">
      <c r="A263" s="6"/>
      <c r="B263" s="7"/>
      <c r="C263" s="7"/>
    </row>
    <row r="264" spans="1:3" ht="15.75" x14ac:dyDescent="0.2">
      <c r="A264" s="6"/>
      <c r="B264" s="7"/>
      <c r="C264" s="7"/>
    </row>
    <row r="265" spans="1:3" ht="15.75" x14ac:dyDescent="0.2">
      <c r="A265" s="6"/>
      <c r="B265" s="7"/>
      <c r="C265" s="7"/>
    </row>
    <row r="266" spans="1:3" ht="15.75" x14ac:dyDescent="0.2">
      <c r="A266" s="6"/>
      <c r="B266" s="7"/>
      <c r="C266" s="7"/>
    </row>
    <row r="267" spans="1:3" ht="15.75" x14ac:dyDescent="0.2">
      <c r="A267" s="6"/>
      <c r="B267" s="7"/>
      <c r="C267" s="7"/>
    </row>
    <row r="268" spans="1:3" ht="15.75" x14ac:dyDescent="0.2">
      <c r="A268" s="6"/>
      <c r="B268" s="7"/>
      <c r="C268" s="7"/>
    </row>
    <row r="269" spans="1:3" ht="15.75" x14ac:dyDescent="0.2">
      <c r="A269" s="6"/>
      <c r="B269" s="7"/>
      <c r="C269" s="7"/>
    </row>
    <row r="270" spans="1:3" ht="15.75" x14ac:dyDescent="0.2">
      <c r="A270" s="6"/>
      <c r="B270" s="7"/>
      <c r="C270" s="7"/>
    </row>
    <row r="271" spans="1:3" ht="15.75" x14ac:dyDescent="0.2">
      <c r="A271" s="6"/>
      <c r="B271" s="7"/>
      <c r="C271" s="7"/>
    </row>
    <row r="272" spans="1:3" ht="15.75" x14ac:dyDescent="0.2">
      <c r="A272" s="6"/>
      <c r="B272" s="7"/>
      <c r="C272" s="7"/>
    </row>
    <row r="273" spans="1:3" ht="15.75" x14ac:dyDescent="0.2">
      <c r="A273" s="6"/>
      <c r="B273" s="7"/>
      <c r="C273" s="7"/>
    </row>
    <row r="274" spans="1:3" ht="15.75" x14ac:dyDescent="0.2">
      <c r="A274" s="6"/>
      <c r="B274" s="7"/>
      <c r="C274" s="7"/>
    </row>
    <row r="275" spans="1:3" ht="15.75" x14ac:dyDescent="0.2">
      <c r="A275" s="6"/>
      <c r="B275" s="7"/>
      <c r="C275" s="7"/>
    </row>
    <row r="276" spans="1:3" ht="15.75" x14ac:dyDescent="0.2">
      <c r="A276" s="6"/>
      <c r="B276" s="7"/>
      <c r="C276" s="7"/>
    </row>
    <row r="277" spans="1:3" ht="15.75" x14ac:dyDescent="0.2">
      <c r="A277" s="6"/>
      <c r="B277" s="7"/>
      <c r="C277" s="7"/>
    </row>
    <row r="278" spans="1:3" ht="15.75" x14ac:dyDescent="0.2">
      <c r="A278" s="6"/>
      <c r="B278" s="7"/>
      <c r="C278" s="7"/>
    </row>
    <row r="279" spans="1:3" ht="15.75" x14ac:dyDescent="0.2">
      <c r="A279" s="6"/>
      <c r="B279" s="7"/>
      <c r="C279" s="7"/>
    </row>
    <row r="280" spans="1:3" ht="15.75" x14ac:dyDescent="0.2">
      <c r="A280" s="6"/>
      <c r="B280" s="7"/>
      <c r="C280" s="7"/>
    </row>
    <row r="281" spans="1:3" ht="15.75" x14ac:dyDescent="0.2">
      <c r="A281" s="6"/>
      <c r="B281" s="7"/>
      <c r="C281" s="7"/>
    </row>
    <row r="282" spans="1:3" ht="15.75" x14ac:dyDescent="0.2">
      <c r="A282" s="6"/>
      <c r="B282" s="7"/>
      <c r="C282" s="7"/>
    </row>
    <row r="283" spans="1:3" ht="15.75" x14ac:dyDescent="0.2">
      <c r="A283" s="6"/>
      <c r="B283" s="7"/>
      <c r="C283" s="7"/>
    </row>
    <row r="284" spans="1:3" ht="15.75" x14ac:dyDescent="0.2">
      <c r="A284" s="6"/>
      <c r="B284" s="7"/>
      <c r="C284" s="7"/>
    </row>
    <row r="285" spans="1:3" ht="15.75" x14ac:dyDescent="0.2">
      <c r="A285" s="6"/>
      <c r="B285" s="7"/>
      <c r="C285" s="7"/>
    </row>
    <row r="286" spans="1:3" ht="15.75" x14ac:dyDescent="0.2">
      <c r="A286" s="6"/>
      <c r="B286" s="7"/>
      <c r="C286" s="7"/>
    </row>
    <row r="287" spans="1:3" ht="15.75" x14ac:dyDescent="0.2">
      <c r="A287" s="6"/>
      <c r="B287" s="7"/>
      <c r="C287" s="7"/>
    </row>
    <row r="288" spans="1:3" ht="15.75" x14ac:dyDescent="0.2">
      <c r="A288" s="6"/>
      <c r="B288" s="7"/>
      <c r="C288" s="7"/>
    </row>
    <row r="289" spans="1:3" ht="15.75" x14ac:dyDescent="0.2">
      <c r="A289" s="6"/>
      <c r="B289" s="7"/>
      <c r="C289" s="7"/>
    </row>
    <row r="290" spans="1:3" ht="15.75" x14ac:dyDescent="0.2">
      <c r="A290" s="6"/>
      <c r="B290" s="7"/>
      <c r="C290" s="7"/>
    </row>
    <row r="291" spans="1:3" ht="15.75" x14ac:dyDescent="0.2">
      <c r="A291" s="6"/>
      <c r="B291" s="7"/>
      <c r="C291" s="7"/>
    </row>
    <row r="292" spans="1:3" ht="15.75" x14ac:dyDescent="0.2">
      <c r="A292" s="6"/>
      <c r="B292" s="7"/>
      <c r="C292" s="7"/>
    </row>
    <row r="293" spans="1:3" ht="15.75" x14ac:dyDescent="0.2">
      <c r="A293" s="6"/>
      <c r="B293" s="7"/>
      <c r="C293" s="7"/>
    </row>
    <row r="294" spans="1:3" ht="15.75" x14ac:dyDescent="0.2">
      <c r="A294" s="6"/>
      <c r="B294" s="7"/>
      <c r="C294" s="7"/>
    </row>
    <row r="295" spans="1:3" ht="15.75" x14ac:dyDescent="0.2">
      <c r="A295" s="6"/>
      <c r="B295" s="7"/>
      <c r="C295" s="7"/>
    </row>
    <row r="296" spans="1:3" ht="15.75" x14ac:dyDescent="0.2">
      <c r="A296" s="6"/>
      <c r="B296" s="7"/>
      <c r="C296" s="7"/>
    </row>
    <row r="297" spans="1:3" ht="15.75" x14ac:dyDescent="0.2">
      <c r="A297" s="6"/>
      <c r="B297" s="7"/>
      <c r="C297" s="7"/>
    </row>
    <row r="298" spans="1:3" ht="15.75" x14ac:dyDescent="0.2">
      <c r="A298" s="6"/>
      <c r="B298" s="7"/>
      <c r="C298" s="7"/>
    </row>
    <row r="299" spans="1:3" ht="15.75" x14ac:dyDescent="0.2">
      <c r="A299" s="6"/>
      <c r="B299" s="7"/>
      <c r="C299" s="7"/>
    </row>
    <row r="300" spans="1:3" ht="15.75" x14ac:dyDescent="0.2">
      <c r="A300" s="6"/>
      <c r="B300" s="7"/>
      <c r="C300" s="7"/>
    </row>
    <row r="301" spans="1:3" ht="15.75" x14ac:dyDescent="0.2">
      <c r="A301" s="6"/>
      <c r="B301" s="7"/>
      <c r="C301" s="7"/>
    </row>
    <row r="302" spans="1:3" ht="15.75" x14ac:dyDescent="0.2">
      <c r="A302" s="6"/>
      <c r="B302" s="7"/>
      <c r="C302" s="7"/>
    </row>
    <row r="303" spans="1:3" ht="15.75" x14ac:dyDescent="0.2">
      <c r="A303" s="6"/>
      <c r="B303" s="7"/>
      <c r="C303" s="7"/>
    </row>
    <row r="304" spans="1:3" ht="15.75" x14ac:dyDescent="0.2">
      <c r="A304" s="6"/>
      <c r="B304" s="7"/>
      <c r="C304" s="7"/>
    </row>
    <row r="305" spans="1:3" ht="15.75" x14ac:dyDescent="0.2">
      <c r="A305" s="6"/>
      <c r="B305" s="7"/>
      <c r="C305" s="7"/>
    </row>
    <row r="306" spans="1:3" ht="15.75" x14ac:dyDescent="0.2">
      <c r="A306" s="6"/>
      <c r="B306" s="7"/>
      <c r="C306" s="7"/>
    </row>
    <row r="307" spans="1:3" ht="15.75" x14ac:dyDescent="0.2">
      <c r="A307" s="6"/>
      <c r="B307" s="7"/>
      <c r="C307" s="7"/>
    </row>
    <row r="308" spans="1:3" ht="15.75" x14ac:dyDescent="0.2">
      <c r="A308" s="6"/>
      <c r="B308" s="7"/>
      <c r="C308" s="7"/>
    </row>
    <row r="309" spans="1:3" ht="15.75" x14ac:dyDescent="0.2">
      <c r="A309" s="6"/>
      <c r="B309" s="7"/>
      <c r="C309" s="7"/>
    </row>
    <row r="310" spans="1:3" ht="15.75" x14ac:dyDescent="0.2">
      <c r="A310" s="6"/>
      <c r="B310" s="7"/>
      <c r="C310" s="7"/>
    </row>
    <row r="311" spans="1:3" ht="15.75" x14ac:dyDescent="0.2">
      <c r="A311" s="6"/>
      <c r="B311" s="7"/>
      <c r="C311" s="7"/>
    </row>
    <row r="312" spans="1:3" ht="15.75" x14ac:dyDescent="0.2">
      <c r="A312" s="6"/>
      <c r="B312" s="7"/>
      <c r="C312" s="7"/>
    </row>
    <row r="313" spans="1:3" ht="15.75" x14ac:dyDescent="0.2">
      <c r="A313" s="6"/>
      <c r="B313" s="7"/>
      <c r="C313" s="7"/>
    </row>
    <row r="314" spans="1:3" ht="15.75" x14ac:dyDescent="0.2">
      <c r="A314" s="6"/>
      <c r="B314" s="7"/>
      <c r="C314" s="7"/>
    </row>
    <row r="315" spans="1:3" ht="15.75" x14ac:dyDescent="0.2">
      <c r="A315" s="6"/>
      <c r="B315" s="7"/>
      <c r="C315" s="7"/>
    </row>
    <row r="316" spans="1:3" ht="15.75" x14ac:dyDescent="0.2">
      <c r="A316" s="6"/>
      <c r="B316" s="7"/>
      <c r="C316" s="7"/>
    </row>
    <row r="317" spans="1:3" ht="15.75" x14ac:dyDescent="0.2">
      <c r="A317" s="6"/>
      <c r="B317" s="7"/>
      <c r="C317" s="7"/>
    </row>
    <row r="318" spans="1:3" ht="15.75" x14ac:dyDescent="0.2">
      <c r="A318" s="6"/>
      <c r="B318" s="7"/>
      <c r="C318" s="7"/>
    </row>
    <row r="319" spans="1:3" ht="15.75" x14ac:dyDescent="0.2">
      <c r="A319" s="6"/>
      <c r="B319" s="7"/>
      <c r="C319" s="7"/>
    </row>
    <row r="320" spans="1:3" ht="15.75" x14ac:dyDescent="0.2">
      <c r="A320" s="6"/>
      <c r="B320" s="7"/>
      <c r="C320" s="7"/>
    </row>
    <row r="321" spans="1:3" ht="15.75" x14ac:dyDescent="0.2">
      <c r="A321" s="6"/>
      <c r="B321" s="7"/>
      <c r="C321" s="7"/>
    </row>
    <row r="322" spans="1:3" ht="15.75" x14ac:dyDescent="0.2">
      <c r="A322" s="6"/>
      <c r="B322" s="7"/>
      <c r="C322" s="7"/>
    </row>
    <row r="323" spans="1:3" ht="15.75" x14ac:dyDescent="0.2">
      <c r="A323" s="6"/>
      <c r="B323" s="7"/>
      <c r="C323" s="7"/>
    </row>
    <row r="324" spans="1:3" ht="15.75" x14ac:dyDescent="0.2">
      <c r="A324" s="6"/>
      <c r="B324" s="7"/>
      <c r="C324" s="7"/>
    </row>
    <row r="325" spans="1:3" ht="15.75" x14ac:dyDescent="0.2">
      <c r="A325" s="6"/>
      <c r="B325" s="7"/>
      <c r="C325" s="7"/>
    </row>
    <row r="326" spans="1:3" ht="15.75" x14ac:dyDescent="0.2">
      <c r="A326" s="6"/>
      <c r="B326" s="7"/>
      <c r="C326" s="7"/>
    </row>
    <row r="327" spans="1:3" ht="15.75" x14ac:dyDescent="0.2">
      <c r="A327" s="6"/>
      <c r="B327" s="7"/>
      <c r="C327" s="7"/>
    </row>
    <row r="328" spans="1:3" ht="15.75" x14ac:dyDescent="0.2">
      <c r="A328" s="6"/>
      <c r="B328" s="7"/>
      <c r="C328" s="7"/>
    </row>
    <row r="329" spans="1:3" ht="15.75" x14ac:dyDescent="0.2">
      <c r="A329" s="6"/>
      <c r="B329" s="7"/>
      <c r="C329" s="7"/>
    </row>
    <row r="330" spans="1:3" ht="15.75" x14ac:dyDescent="0.2">
      <c r="A330" s="6"/>
      <c r="B330" s="7"/>
      <c r="C330" s="7"/>
    </row>
    <row r="331" spans="1:3" ht="15.75" x14ac:dyDescent="0.2">
      <c r="A331" s="6"/>
      <c r="B331" s="7"/>
      <c r="C331" s="7"/>
    </row>
    <row r="332" spans="1:3" ht="15.75" x14ac:dyDescent="0.2">
      <c r="A332" s="6"/>
      <c r="B332" s="7"/>
      <c r="C332" s="7"/>
    </row>
    <row r="333" spans="1:3" ht="15.75" x14ac:dyDescent="0.2">
      <c r="A333" s="6"/>
      <c r="B333" s="7"/>
      <c r="C333" s="7"/>
    </row>
    <row r="334" spans="1:3" ht="15.75" x14ac:dyDescent="0.2">
      <c r="A334" s="6"/>
      <c r="B334" s="7"/>
      <c r="C334" s="7"/>
    </row>
    <row r="335" spans="1:3" ht="15.75" x14ac:dyDescent="0.2">
      <c r="A335" s="6"/>
      <c r="B335" s="7"/>
      <c r="C335" s="7"/>
    </row>
    <row r="336" spans="1:3" ht="15.75" x14ac:dyDescent="0.2">
      <c r="A336" s="6"/>
      <c r="B336" s="7"/>
      <c r="C336" s="7"/>
    </row>
    <row r="337" spans="1:3" ht="15.75" x14ac:dyDescent="0.2">
      <c r="A337" s="6"/>
      <c r="B337" s="7"/>
      <c r="C337" s="7"/>
    </row>
    <row r="338" spans="1:3" ht="15.75" x14ac:dyDescent="0.2">
      <c r="A338" s="6"/>
      <c r="B338" s="7"/>
      <c r="C338" s="7"/>
    </row>
    <row r="339" spans="1:3" ht="15.75" x14ac:dyDescent="0.2">
      <c r="A339" s="6"/>
      <c r="B339" s="7"/>
      <c r="C339" s="7"/>
    </row>
    <row r="340" spans="1:3" ht="15.75" x14ac:dyDescent="0.2">
      <c r="A340" s="6"/>
      <c r="B340" s="7"/>
      <c r="C340" s="7"/>
    </row>
    <row r="341" spans="1:3" ht="15.75" x14ac:dyDescent="0.2">
      <c r="A341" s="6"/>
      <c r="B341" s="7"/>
      <c r="C341" s="7"/>
    </row>
    <row r="342" spans="1:3" ht="15.75" x14ac:dyDescent="0.2">
      <c r="A342" s="6"/>
      <c r="B342" s="7"/>
      <c r="C342" s="7"/>
    </row>
    <row r="343" spans="1:3" ht="15.75" x14ac:dyDescent="0.2">
      <c r="A343" s="6"/>
      <c r="B343" s="7"/>
      <c r="C343" s="7"/>
    </row>
    <row r="344" spans="1:3" ht="15.75" x14ac:dyDescent="0.2">
      <c r="A344" s="6"/>
      <c r="B344" s="7"/>
      <c r="C344" s="7"/>
    </row>
    <row r="345" spans="1:3" ht="15.75" x14ac:dyDescent="0.2">
      <c r="A345" s="6"/>
      <c r="B345" s="7"/>
      <c r="C345" s="7"/>
    </row>
    <row r="346" spans="1:3" ht="15.75" x14ac:dyDescent="0.2">
      <c r="A346" s="6"/>
      <c r="B346" s="7"/>
      <c r="C346" s="7"/>
    </row>
    <row r="347" spans="1:3" ht="15.75" x14ac:dyDescent="0.2">
      <c r="A347" s="6"/>
      <c r="B347" s="7"/>
      <c r="C347" s="7"/>
    </row>
  </sheetData>
  <mergeCells count="9">
    <mergeCell ref="B38:C38"/>
    <mergeCell ref="D38:E38"/>
    <mergeCell ref="A37:E37"/>
    <mergeCell ref="A1:E1"/>
    <mergeCell ref="B2:C2"/>
    <mergeCell ref="D2:E2"/>
    <mergeCell ref="A22:E22"/>
    <mergeCell ref="B23:C23"/>
    <mergeCell ref="D23:E23"/>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Summary</vt:lpstr>
      <vt:lpstr>HVAC 22nd Floor</vt:lpstr>
      <vt:lpstr>HVAC 23rd Floor</vt:lpstr>
      <vt:lpstr>Fire 22nd</vt:lpstr>
      <vt:lpstr>Fire 23rd</vt:lpstr>
      <vt:lpstr>Sheet1</vt:lpstr>
      <vt:lpstr>'Fire 22nd'!Print_Area</vt:lpstr>
      <vt:lpstr>'Fire 23rd'!Print_Area</vt:lpstr>
      <vt:lpstr>'HVAC 22nd Floor'!Print_Area</vt:lpstr>
      <vt:lpstr>'HVAC 23rd Floor'!Print_Area</vt:lpstr>
      <vt:lpstr>Summary!Print_Area</vt:lpstr>
      <vt:lpstr>'Fire 22nd'!Print_Titles</vt:lpstr>
      <vt:lpstr>'Fire 23rd'!Print_Titles</vt:lpstr>
      <vt:lpstr>'HVAC 22nd Floor'!Print_Titles</vt:lpstr>
      <vt:lpstr>'HVAC 23rd Floor'!Print_Titles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Rehan Aslam</cp:lastModifiedBy>
  <cp:lastPrinted>2024-01-24T11:02:04Z</cp:lastPrinted>
  <dcterms:created xsi:type="dcterms:W3CDTF">2023-05-25T05:40:46Z</dcterms:created>
  <dcterms:modified xsi:type="dcterms:W3CDTF">2024-01-24T11:02:07Z</dcterms:modified>
</cp:coreProperties>
</file>