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C801D619-DAF2-42B6-8548-BE6E2864FC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HVAC!$G$28:$L$54</definedName>
    <definedName name="_xlnm.Print_Titles" localSheetId="0">HVAC!$13:$15</definedName>
  </definedNames>
  <calcPr calcId="181029"/>
</workbook>
</file>

<file path=xl/calcChain.xml><?xml version="1.0" encoding="utf-8"?>
<calcChain xmlns="http://schemas.openxmlformats.org/spreadsheetml/2006/main">
  <c r="J40" i="1" l="1"/>
  <c r="M32" i="1"/>
  <c r="J34" i="1" l="1"/>
  <c r="J44" i="1"/>
  <c r="M24" i="1"/>
  <c r="J46" i="1" l="1"/>
  <c r="J48" i="1" s="1"/>
  <c r="M26" i="1" l="1"/>
  <c r="J24" i="1"/>
  <c r="J26" i="1" s="1"/>
  <c r="F20" i="1"/>
  <c r="F19" i="1"/>
  <c r="M28" i="1" l="1"/>
  <c r="F17" i="1"/>
  <c r="F18" i="1"/>
  <c r="F16" i="1"/>
  <c r="F43" i="1"/>
  <c r="F42" i="1"/>
  <c r="F41" i="1"/>
  <c r="F40" i="1"/>
  <c r="F39" i="1"/>
  <c r="F38" i="1"/>
  <c r="F21" i="1" l="1"/>
  <c r="D15" i="2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</calcChain>
</file>

<file path=xl/sharedStrings.xml><?xml version="1.0" encoding="utf-8"?>
<sst xmlns="http://schemas.openxmlformats.org/spreadsheetml/2006/main" count="65" uniqueCount="47">
  <si>
    <t>S. #</t>
  </si>
  <si>
    <t>Description</t>
  </si>
  <si>
    <t>Unit</t>
  </si>
  <si>
    <t>Qty</t>
  </si>
  <si>
    <t>Total Amount Rs</t>
  </si>
  <si>
    <t>Job</t>
  </si>
  <si>
    <t>Sqft</t>
  </si>
  <si>
    <t>M/S Dawat-e-Hadiyah Burhani Mahal</t>
  </si>
  <si>
    <t>For PIONEER SERVICES.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</si>
  <si>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</si>
  <si>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</si>
  <si>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</si>
  <si>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</si>
  <si>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</si>
  <si>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</si>
  <si>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</si>
  <si>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Date</t>
  </si>
  <si>
    <t>Invoice #</t>
  </si>
  <si>
    <t>NTN #</t>
  </si>
  <si>
    <t>4312149-7</t>
  </si>
  <si>
    <t>Invoice</t>
  </si>
  <si>
    <t>Rate</t>
  </si>
  <si>
    <t>Supply of G.I. sheet metal duct machine made (22 / 24 SWG) with flange, nut bolts, gasket, duct sealant etc. complete in all respect.</t>
  </si>
  <si>
    <t>Supply of PU insulation 50mm thick for supply &amp; return air ducts including canvas cloth &amp; antifungus paint complete in all respect. (internal duct area)</t>
  </si>
  <si>
    <t>Supply of Painting &amp; Identification.</t>
  </si>
  <si>
    <t>Amount</t>
  </si>
  <si>
    <t>Supply of HVAC Material for Food Court - The North Walk Shopping Mall</t>
  </si>
  <si>
    <t>Supply of Aluminium tapes.</t>
  </si>
  <si>
    <t>Supply of canvas cloth over ducts.</t>
  </si>
  <si>
    <t>334</t>
  </si>
  <si>
    <t>HVAC</t>
  </si>
  <si>
    <t>Received</t>
  </si>
  <si>
    <t>FIRE SCOPE</t>
  </si>
  <si>
    <t>HVAC SCOPE</t>
  </si>
  <si>
    <t>Material</t>
  </si>
  <si>
    <t>Labour</t>
  </si>
  <si>
    <t>Work Order</t>
  </si>
  <si>
    <t>FIRE</t>
  </si>
  <si>
    <t>GRAND TOTAL</t>
  </si>
  <si>
    <t>TOTAL</t>
  </si>
  <si>
    <t>FINAL BILL</t>
  </si>
  <si>
    <t>PAYABLE AMOUNT</t>
  </si>
  <si>
    <t>C) OUT DOOR DUCT GLASSWOOL INSULATION REPLACED WITH PU INSULATION</t>
  </si>
  <si>
    <t>D) DUCT AND CLADDING INCREASED</t>
  </si>
  <si>
    <t>AMOUNT INCREASED DUE THE FOLLOWING</t>
  </si>
  <si>
    <t>A) KITCHENS EXHAUST DUCTINGS AND INSULATION</t>
  </si>
  <si>
    <t xml:space="preserve">B) INDOOR AREA GLASSWOOL INSULATION REPLACED WITH XLPE INSULATION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</si>
</sst>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4" fontId="5" fillId="0" borderId="2" xfId="1" applyNumberFormat="1" applyFont="1" applyBorder="1"/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5" fontId="5" fillId="0" borderId="2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165" fontId="7" fillId="0" borderId="0" xfId="1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1" applyNumberFormat="1" applyFont="1" applyBorder="1"/>
    <xf numFmtId="0" fontId="2" fillId="0" borderId="2" xfId="0" applyFont="1" applyBorder="1"/>
    <xf numFmtId="165" fontId="13" fillId="0" borderId="2" xfId="1" applyNumberFormat="1" applyFont="1" applyBorder="1"/>
    <xf numFmtId="0" fontId="13" fillId="0" borderId="2" xfId="0" applyFont="1" applyBorder="1"/>
    <xf numFmtId="0" fontId="14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5" fillId="3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 wrapText="1"/>
    </xf>
    <xf numFmtId="0" fontId="16" fillId="3" borderId="2" xfId="0" applyFont="1" applyFill="1" applyBorder="1"/>
    <xf numFmtId="165" fontId="16" fillId="3" borderId="2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8</xdr:col>
      <xdr:colOff>1899285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6</xdr:row>
      <xdr:rowOff>152400</xdr:rowOff>
    </xdr:from>
    <xdr:to>
      <xdr:col>20</xdr:col>
      <xdr:colOff>209550</xdr:colOff>
      <xdr:row>9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5</xdr:row>
      <xdr:rowOff>152400</xdr:rowOff>
    </xdr:from>
    <xdr:to>
      <xdr:col>11</xdr:col>
      <xdr:colOff>504825</xdr:colOff>
      <xdr:row>9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479425</xdr:colOff>
      <xdr:row>19</xdr:row>
      <xdr:rowOff>200025</xdr:rowOff>
    </xdr:from>
    <xdr:to>
      <xdr:col>18</xdr:col>
      <xdr:colOff>105064</xdr:colOff>
      <xdr:row>21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3975" y="6143625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54"/>
  <sheetViews>
    <sheetView tabSelected="1" topLeftCell="A19" zoomScaleNormal="100" workbookViewId="0">
      <selection activeCell="G53" sqref="G53:L53"/>
    </sheetView>
  </sheetViews>
  <sheetFormatPr defaultColWidth="8.85546875" defaultRowHeight="18.75" x14ac:dyDescent="0.3"/>
  <cols>
    <col min="1" max="1" width="3.85546875" style="1" customWidth="1"/>
    <col min="2" max="2" width="47.42578125" style="2" customWidth="1"/>
    <col min="3" max="3" width="5.5703125" style="1" customWidth="1"/>
    <col min="4" max="4" width="9" style="1" bestFit="1" customWidth="1"/>
    <col min="5" max="5" width="13" style="1" customWidth="1"/>
    <col min="6" max="6" width="14.5703125" style="3" bestFit="1" customWidth="1"/>
    <col min="7" max="7" width="11.140625" style="2" bestFit="1" customWidth="1"/>
    <col min="8" max="8" width="8.85546875" style="2"/>
    <col min="9" max="9" width="33.42578125" style="2" customWidth="1"/>
    <col min="10" max="10" width="18.28515625" style="3" bestFit="1" customWidth="1"/>
    <col min="11" max="11" width="8.85546875" style="2"/>
    <col min="12" max="12" width="16" style="2" customWidth="1"/>
    <col min="13" max="13" width="19.5703125" style="2" customWidth="1"/>
    <col min="14" max="16384" width="8.85546875" style="2"/>
  </cols>
  <sheetData>
    <row r="5" spans="1:10" ht="16.5" customHeight="1" x14ac:dyDescent="0.3"/>
    <row r="6" spans="1:10" x14ac:dyDescent="0.3">
      <c r="A6" s="9" t="s">
        <v>7</v>
      </c>
      <c r="B6" s="9"/>
      <c r="C6" s="26"/>
      <c r="D6" s="26"/>
      <c r="E6" s="35" t="s">
        <v>16</v>
      </c>
      <c r="F6" s="27">
        <v>45289</v>
      </c>
    </row>
    <row r="7" spans="1:10" x14ac:dyDescent="0.3">
      <c r="A7" s="9" t="s">
        <v>9</v>
      </c>
      <c r="B7" s="9"/>
      <c r="C7" s="9"/>
      <c r="D7" s="9"/>
      <c r="E7" s="35" t="s">
        <v>17</v>
      </c>
      <c r="F7" s="28" t="s">
        <v>29</v>
      </c>
    </row>
    <row r="8" spans="1:10" x14ac:dyDescent="0.3">
      <c r="A8" s="29"/>
      <c r="B8" s="29"/>
      <c r="C8" s="29"/>
      <c r="D8" s="29"/>
      <c r="E8" s="35" t="s">
        <v>18</v>
      </c>
      <c r="F8" s="30" t="s">
        <v>19</v>
      </c>
    </row>
    <row r="9" spans="1:10" ht="5.25" customHeight="1" x14ac:dyDescent="0.3"/>
    <row r="10" spans="1:10" s="8" customFormat="1" ht="30.6" customHeight="1" x14ac:dyDescent="0.35">
      <c r="A10" s="41" t="s">
        <v>20</v>
      </c>
      <c r="B10" s="41"/>
      <c r="C10" s="41"/>
      <c r="D10" s="41"/>
      <c r="E10" s="41"/>
      <c r="F10" s="41"/>
      <c r="J10" s="42"/>
    </row>
    <row r="11" spans="1:10" s="8" customFormat="1" ht="12.75" customHeight="1" x14ac:dyDescent="0.35">
      <c r="A11" s="38"/>
      <c r="B11" s="38"/>
      <c r="C11" s="38"/>
      <c r="D11" s="38"/>
      <c r="E11" s="38"/>
      <c r="F11" s="38"/>
      <c r="J11" s="42"/>
    </row>
    <row r="12" spans="1:10" s="8" customFormat="1" ht="3" customHeight="1" x14ac:dyDescent="0.35">
      <c r="A12" s="14"/>
      <c r="B12" s="14"/>
      <c r="C12" s="14"/>
      <c r="D12" s="14"/>
      <c r="E12" s="14"/>
      <c r="F12" s="14"/>
      <c r="J12" s="42"/>
    </row>
    <row r="13" spans="1:10" s="8" customFormat="1" ht="21" x14ac:dyDescent="0.35">
      <c r="A13" s="38" t="s">
        <v>26</v>
      </c>
      <c r="B13" s="38"/>
      <c r="C13" s="38"/>
      <c r="D13" s="38"/>
      <c r="E13" s="38"/>
      <c r="F13" s="38"/>
      <c r="J13" s="42"/>
    </row>
    <row r="14" spans="1:10" s="8" customFormat="1" ht="12" customHeight="1" x14ac:dyDescent="0.35">
      <c r="A14" s="14"/>
      <c r="B14" s="14"/>
      <c r="C14" s="14"/>
      <c r="D14" s="14"/>
      <c r="E14" s="14"/>
      <c r="F14" s="14"/>
      <c r="J14" s="42"/>
    </row>
    <row r="15" spans="1:10" ht="33" customHeight="1" x14ac:dyDescent="0.3">
      <c r="A15" s="11" t="s">
        <v>0</v>
      </c>
      <c r="B15" s="11" t="s">
        <v>1</v>
      </c>
      <c r="C15" s="11" t="s">
        <v>2</v>
      </c>
      <c r="D15" s="11" t="s">
        <v>3</v>
      </c>
      <c r="E15" s="12" t="s">
        <v>21</v>
      </c>
      <c r="F15" s="12" t="s">
        <v>25</v>
      </c>
    </row>
    <row r="16" spans="1:10" ht="73.5" customHeight="1" x14ac:dyDescent="0.3">
      <c r="A16" s="31">
        <v>1</v>
      </c>
      <c r="B16" s="32" t="s">
        <v>22</v>
      </c>
      <c r="C16" s="31" t="s">
        <v>6</v>
      </c>
      <c r="D16" s="31">
        <v>2019</v>
      </c>
      <c r="E16" s="33">
        <v>325</v>
      </c>
      <c r="F16" s="34">
        <f t="shared" ref="F16:F20" si="0">E16*D16</f>
        <v>656175</v>
      </c>
      <c r="G16" s="10"/>
    </row>
    <row r="17" spans="1:13" ht="63" x14ac:dyDescent="0.3">
      <c r="A17" s="31">
        <v>2</v>
      </c>
      <c r="B17" s="32" t="s">
        <v>23</v>
      </c>
      <c r="C17" s="31" t="s">
        <v>6</v>
      </c>
      <c r="D17" s="31">
        <v>2019</v>
      </c>
      <c r="E17" s="33">
        <v>690</v>
      </c>
      <c r="F17" s="34">
        <f t="shared" si="0"/>
        <v>1393110</v>
      </c>
      <c r="G17" s="10"/>
    </row>
    <row r="18" spans="1:13" ht="33" customHeight="1" x14ac:dyDescent="0.3">
      <c r="A18" s="31">
        <v>3</v>
      </c>
      <c r="B18" s="32" t="s">
        <v>27</v>
      </c>
      <c r="C18" s="31" t="s">
        <v>5</v>
      </c>
      <c r="D18" s="31">
        <v>1</v>
      </c>
      <c r="E18" s="33">
        <v>35000</v>
      </c>
      <c r="F18" s="34">
        <f t="shared" si="0"/>
        <v>35000</v>
      </c>
      <c r="G18" s="10"/>
    </row>
    <row r="19" spans="1:13" ht="33.75" customHeight="1" x14ac:dyDescent="0.3">
      <c r="A19" s="31">
        <v>4</v>
      </c>
      <c r="B19" s="32" t="s">
        <v>28</v>
      </c>
      <c r="C19" s="31" t="s">
        <v>5</v>
      </c>
      <c r="D19" s="31">
        <v>1</v>
      </c>
      <c r="E19" s="33">
        <v>45000</v>
      </c>
      <c r="F19" s="34">
        <f t="shared" si="0"/>
        <v>45000</v>
      </c>
      <c r="G19" s="10"/>
    </row>
    <row r="20" spans="1:13" ht="34.5" customHeight="1" x14ac:dyDescent="0.3">
      <c r="A20" s="31">
        <v>5</v>
      </c>
      <c r="B20" s="32" t="s">
        <v>24</v>
      </c>
      <c r="C20" s="31" t="s">
        <v>5</v>
      </c>
      <c r="D20" s="31">
        <v>1</v>
      </c>
      <c r="E20" s="33">
        <v>30000</v>
      </c>
      <c r="F20" s="34">
        <f t="shared" si="0"/>
        <v>30000</v>
      </c>
      <c r="G20" s="10"/>
    </row>
    <row r="21" spans="1:13" x14ac:dyDescent="0.3">
      <c r="A21" s="39" t="s">
        <v>4</v>
      </c>
      <c r="B21" s="39"/>
      <c r="C21" s="39"/>
      <c r="D21" s="39"/>
      <c r="E21" s="40"/>
      <c r="F21" s="17">
        <f>SUM(F16:F20)</f>
        <v>2159285</v>
      </c>
    </row>
    <row r="22" spans="1:13" x14ac:dyDescent="0.3">
      <c r="A22" s="36"/>
      <c r="B22" s="36"/>
      <c r="C22" s="36"/>
      <c r="D22" s="36"/>
      <c r="E22" s="36"/>
      <c r="F22" s="37"/>
      <c r="I22" s="43" t="s">
        <v>33</v>
      </c>
      <c r="J22" s="3">
        <v>5455410</v>
      </c>
      <c r="L22" s="43" t="s">
        <v>32</v>
      </c>
      <c r="M22" s="3">
        <v>912446</v>
      </c>
    </row>
    <row r="23" spans="1:13" x14ac:dyDescent="0.3">
      <c r="A23" s="13" t="s">
        <v>8</v>
      </c>
      <c r="B23" s="5"/>
      <c r="E23" s="18"/>
      <c r="I23" s="44" t="s">
        <v>31</v>
      </c>
      <c r="J23" s="3">
        <v>2874349</v>
      </c>
      <c r="L23" s="44" t="s">
        <v>31</v>
      </c>
      <c r="M23" s="3">
        <v>446950</v>
      </c>
    </row>
    <row r="24" spans="1:13" x14ac:dyDescent="0.3">
      <c r="A24" s="4"/>
      <c r="B24" s="4"/>
      <c r="E24" s="19"/>
      <c r="G24" s="3"/>
      <c r="I24" s="44"/>
      <c r="J24" s="3">
        <f>J22-J23</f>
        <v>2581061</v>
      </c>
      <c r="L24" s="44"/>
      <c r="M24" s="3">
        <f>M22-M23</f>
        <v>465496</v>
      </c>
    </row>
    <row r="25" spans="1:13" x14ac:dyDescent="0.3">
      <c r="A25" s="6"/>
      <c r="B25" s="7"/>
      <c r="I25" s="44" t="s">
        <v>31</v>
      </c>
      <c r="J25" s="3">
        <v>881091</v>
      </c>
      <c r="L25" s="44" t="s">
        <v>31</v>
      </c>
      <c r="M25" s="3">
        <v>191350</v>
      </c>
    </row>
    <row r="26" spans="1:13" x14ac:dyDescent="0.3">
      <c r="J26" s="3">
        <f>J24-J25</f>
        <v>1699970</v>
      </c>
      <c r="M26" s="3">
        <f>M24-M25</f>
        <v>274146</v>
      </c>
    </row>
    <row r="27" spans="1:13" x14ac:dyDescent="0.3">
      <c r="I27" s="10"/>
    </row>
    <row r="28" spans="1:13" x14ac:dyDescent="0.3">
      <c r="M28" s="10">
        <f>M26+J26</f>
        <v>1974116</v>
      </c>
    </row>
    <row r="30" spans="1:13" ht="21" x14ac:dyDescent="0.35">
      <c r="I30" s="50" t="s">
        <v>36</v>
      </c>
      <c r="J30" s="50"/>
    </row>
    <row r="32" spans="1:13" x14ac:dyDescent="0.3">
      <c r="I32" s="45" t="s">
        <v>30</v>
      </c>
      <c r="J32" s="46">
        <v>4299115</v>
      </c>
      <c r="M32" s="10">
        <f>J23+J25+M23+M25</f>
        <v>4393740</v>
      </c>
    </row>
    <row r="33" spans="5:13" x14ac:dyDescent="0.3">
      <c r="I33" s="45" t="s">
        <v>37</v>
      </c>
      <c r="J33" s="46">
        <v>912325</v>
      </c>
    </row>
    <row r="34" spans="5:13" x14ac:dyDescent="0.3">
      <c r="I34" s="47"/>
      <c r="J34" s="48">
        <f>SUM(J32:J33)</f>
        <v>5211440</v>
      </c>
    </row>
    <row r="37" spans="5:13" x14ac:dyDescent="0.3">
      <c r="I37" s="51" t="s">
        <v>40</v>
      </c>
      <c r="J37" s="51"/>
    </row>
    <row r="38" spans="5:13" x14ac:dyDescent="0.3">
      <c r="E38" s="15"/>
      <c r="F38" s="16" t="e">
        <f>#REF!*D38</f>
        <v>#REF!</v>
      </c>
      <c r="I38" s="47" t="s">
        <v>34</v>
      </c>
      <c r="J38" s="46">
        <v>5455410</v>
      </c>
    </row>
    <row r="39" spans="5:13" x14ac:dyDescent="0.3">
      <c r="E39" s="15"/>
      <c r="F39" s="16" t="e">
        <f>#REF!*D39</f>
        <v>#REF!</v>
      </c>
      <c r="I39" s="47" t="s">
        <v>35</v>
      </c>
      <c r="J39" s="46">
        <v>1226592</v>
      </c>
    </row>
    <row r="40" spans="5:13" x14ac:dyDescent="0.3">
      <c r="E40" s="15"/>
      <c r="F40" s="16" t="e">
        <f>#REF!*D40</f>
        <v>#REF!</v>
      </c>
      <c r="I40" s="49" t="s">
        <v>39</v>
      </c>
      <c r="J40" s="48">
        <f>SUM(J38:J39)</f>
        <v>6682002</v>
      </c>
    </row>
    <row r="41" spans="5:13" x14ac:dyDescent="0.3">
      <c r="E41" s="15"/>
      <c r="F41" s="16" t="e">
        <f>#REF!*D41</f>
        <v>#REF!</v>
      </c>
    </row>
    <row r="42" spans="5:13" x14ac:dyDescent="0.3">
      <c r="E42" s="15"/>
      <c r="F42" s="16" t="e">
        <f>#REF!*D42</f>
        <v>#REF!</v>
      </c>
      <c r="I42" s="47" t="s">
        <v>34</v>
      </c>
      <c r="J42" s="46">
        <v>500200</v>
      </c>
    </row>
    <row r="43" spans="5:13" x14ac:dyDescent="0.3">
      <c r="E43" s="15"/>
      <c r="F43" s="16" t="e">
        <f>#REF!*D43</f>
        <v>#REF!</v>
      </c>
      <c r="I43" s="47" t="s">
        <v>35</v>
      </c>
      <c r="J43" s="46">
        <v>239899</v>
      </c>
    </row>
    <row r="44" spans="5:13" x14ac:dyDescent="0.3">
      <c r="I44" s="49" t="s">
        <v>39</v>
      </c>
      <c r="J44" s="48">
        <f>SUM(J42:J43)</f>
        <v>740099</v>
      </c>
    </row>
    <row r="46" spans="5:13" x14ac:dyDescent="0.3">
      <c r="I46" s="49" t="s">
        <v>38</v>
      </c>
      <c r="J46" s="48">
        <f>J44+J40</f>
        <v>7422101</v>
      </c>
      <c r="M46" s="10"/>
    </row>
    <row r="48" spans="5:13" ht="23.25" x14ac:dyDescent="0.35">
      <c r="I48" s="54" t="s">
        <v>41</v>
      </c>
      <c r="J48" s="55">
        <f>J46-J34</f>
        <v>2210661</v>
      </c>
    </row>
    <row r="50" spans="7:12" x14ac:dyDescent="0.3">
      <c r="G50" s="52" t="s">
        <v>44</v>
      </c>
      <c r="H50" s="52"/>
      <c r="I50" s="52"/>
      <c r="J50" s="52"/>
    </row>
    <row r="51" spans="7:12" x14ac:dyDescent="0.3">
      <c r="G51" s="53" t="s">
        <v>45</v>
      </c>
      <c r="H51" s="53"/>
      <c r="I51" s="53"/>
      <c r="J51" s="53"/>
      <c r="K51" s="53"/>
      <c r="L51" s="53"/>
    </row>
    <row r="52" spans="7:12" ht="18.75" customHeight="1" x14ac:dyDescent="0.3">
      <c r="G52" s="53" t="s">
        <v>46</v>
      </c>
      <c r="H52" s="53"/>
      <c r="I52" s="53"/>
      <c r="J52" s="53"/>
      <c r="K52" s="53"/>
      <c r="L52" s="53"/>
    </row>
    <row r="53" spans="7:12" x14ac:dyDescent="0.3">
      <c r="G53" s="53" t="s">
        <v>42</v>
      </c>
      <c r="H53" s="53"/>
      <c r="I53" s="53"/>
      <c r="J53" s="53"/>
      <c r="K53" s="53"/>
      <c r="L53" s="53"/>
    </row>
    <row r="54" spans="7:12" x14ac:dyDescent="0.3">
      <c r="G54" s="53" t="s">
        <v>43</v>
      </c>
      <c r="H54" s="53"/>
      <c r="I54" s="53"/>
      <c r="J54" s="53"/>
      <c r="K54" s="53"/>
      <c r="L54" s="53"/>
    </row>
  </sheetData>
  <mergeCells count="11">
    <mergeCell ref="G54:L54"/>
    <mergeCell ref="G50:J50"/>
    <mergeCell ref="I37:J37"/>
    <mergeCell ref="G51:L51"/>
    <mergeCell ref="G52:L52"/>
    <mergeCell ref="G53:L53"/>
    <mergeCell ref="A13:F13"/>
    <mergeCell ref="A21:E21"/>
    <mergeCell ref="A10:F10"/>
    <mergeCell ref="A11:F11"/>
    <mergeCell ref="I30:J30"/>
  </mergeCells>
  <printOptions horizontalCentered="1"/>
  <pageMargins left="0" right="0" top="1.5748031496062993" bottom="0.2362204724409449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10</v>
      </c>
      <c r="I2" s="24">
        <v>4.8107200000000003E-2</v>
      </c>
    </row>
    <row r="3" spans="2:9" ht="15.75" x14ac:dyDescent="0.25">
      <c r="B3" s="21" t="s">
        <v>11</v>
      </c>
      <c r="C3" s="22">
        <v>3661200</v>
      </c>
      <c r="D3" s="22">
        <v>756600</v>
      </c>
    </row>
    <row r="4" spans="2:9" x14ac:dyDescent="0.25">
      <c r="B4" t="s">
        <v>12</v>
      </c>
      <c r="C4" s="23">
        <f>C3*50%</f>
        <v>1830600</v>
      </c>
      <c r="D4" s="23">
        <f>D3*50%</f>
        <v>378300</v>
      </c>
    </row>
    <row r="5" spans="2:9" x14ac:dyDescent="0.25">
      <c r="B5" t="s">
        <v>10</v>
      </c>
      <c r="C5" s="20">
        <f>C4*I2</f>
        <v>88065.04032</v>
      </c>
      <c r="D5" s="20">
        <f>D4*I2</f>
        <v>18198.95376</v>
      </c>
    </row>
    <row r="6" spans="2:9" ht="15.75" x14ac:dyDescent="0.25">
      <c r="B6" s="21" t="s">
        <v>11</v>
      </c>
      <c r="C6" s="22">
        <f>C4-C5</f>
        <v>1742534.9596800001</v>
      </c>
      <c r="D6" s="22">
        <f>D4-D5</f>
        <v>360101.04624</v>
      </c>
    </row>
    <row r="7" spans="2:9" x14ac:dyDescent="0.25">
      <c r="B7" t="s">
        <v>13</v>
      </c>
      <c r="C7">
        <v>0</v>
      </c>
      <c r="D7" s="23">
        <f>D6*13%</f>
        <v>46813.136011200004</v>
      </c>
    </row>
    <row r="8" spans="2:9" ht="15.75" x14ac:dyDescent="0.25">
      <c r="B8" s="21" t="s">
        <v>14</v>
      </c>
      <c r="C8" s="22">
        <f>C7+C6</f>
        <v>1742534.9596800001</v>
      </c>
      <c r="D8" s="22">
        <f>D7+D6</f>
        <v>406914.18225120002</v>
      </c>
    </row>
    <row r="10" spans="2:9" ht="15.75" x14ac:dyDescent="0.25">
      <c r="B10" s="21" t="s">
        <v>15</v>
      </c>
      <c r="C10" s="22"/>
      <c r="D10" s="22">
        <f>D8+C8</f>
        <v>2149449.1419311999</v>
      </c>
    </row>
    <row r="13" spans="2:9" ht="15.75" x14ac:dyDescent="0.25">
      <c r="B13" s="21" t="s">
        <v>11</v>
      </c>
      <c r="C13" s="22">
        <v>3661200</v>
      </c>
      <c r="D13" s="22">
        <v>756600</v>
      </c>
    </row>
    <row r="14" spans="2:9" x14ac:dyDescent="0.25">
      <c r="B14" t="s">
        <v>12</v>
      </c>
      <c r="C14" s="23">
        <f>C13*50%</f>
        <v>1830600</v>
      </c>
      <c r="D14" s="23">
        <f>D13*50%</f>
        <v>378300</v>
      </c>
    </row>
    <row r="15" spans="2:9" x14ac:dyDescent="0.25">
      <c r="B15" t="s">
        <v>13</v>
      </c>
      <c r="C15">
        <v>0</v>
      </c>
      <c r="D15" s="23">
        <f>D14*13%</f>
        <v>49179</v>
      </c>
    </row>
    <row r="16" spans="2:9" ht="15.75" x14ac:dyDescent="0.25">
      <c r="B16" s="21" t="s">
        <v>14</v>
      </c>
      <c r="C16" s="22">
        <f>C15+C14</f>
        <v>1830600</v>
      </c>
      <c r="D16" s="22">
        <f>D15+D14</f>
        <v>427479</v>
      </c>
    </row>
    <row r="17" spans="2:4" x14ac:dyDescent="0.25">
      <c r="B17" t="s">
        <v>10</v>
      </c>
      <c r="C17" s="20">
        <f>C16*I2</f>
        <v>88065.04032</v>
      </c>
      <c r="D17" s="20">
        <f>D16*I2</f>
        <v>20564.8177488</v>
      </c>
    </row>
    <row r="18" spans="2:4" ht="15.75" x14ac:dyDescent="0.25">
      <c r="B18" s="21" t="s">
        <v>15</v>
      </c>
      <c r="C18" s="22">
        <f>C16-C17</f>
        <v>1742534.9596800001</v>
      </c>
      <c r="D18" s="22">
        <f>D16-D17</f>
        <v>406914.18225120002</v>
      </c>
    </row>
    <row r="20" spans="2:4" ht="15.75" x14ac:dyDescent="0.25">
      <c r="B20" s="21" t="s">
        <v>15</v>
      </c>
      <c r="D20" s="25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2024-01-24T11:25:52Z</dcterms:modified>
</cp:coreProperties>
</file>