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Khaadi Kanteen F-6, Islamabad\PO\"/>
    </mc:Choice>
  </mc:AlternateContent>
  <xr:revisionPtr revIDLastSave="0" documentId="13_ncr:1_{0E06DBCF-9123-43A6-A9A5-7A243EDA277A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Sheet1!$A$1:$F$46</definedName>
    <definedName name="_xlnm.Print_Titles" localSheetId="0">Sheet1!$24:$24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7" i="1"/>
  <c r="F28" i="1"/>
  <c r="G23" i="2" l="1"/>
  <c r="G33" i="2" l="1"/>
  <c r="G32" i="2"/>
  <c r="G31" i="2"/>
  <c r="G30" i="2"/>
  <c r="G29" i="2"/>
  <c r="G28" i="2"/>
  <c r="G27" i="2"/>
  <c r="G26" i="2"/>
  <c r="G25" i="2"/>
  <c r="G24" i="2"/>
  <c r="G17" i="2"/>
  <c r="M16" i="2"/>
  <c r="M15" i="2"/>
  <c r="M13" i="2"/>
  <c r="M11" i="2"/>
  <c r="L16" i="2"/>
  <c r="L15" i="2"/>
  <c r="P6" i="2"/>
  <c r="L7" i="2"/>
  <c r="M7" i="2"/>
  <c r="N7" i="2" s="1"/>
  <c r="L8" i="2"/>
  <c r="M8" i="2"/>
  <c r="N8" i="2"/>
  <c r="L9" i="2"/>
  <c r="M9" i="2"/>
  <c r="N9" i="2"/>
  <c r="L10" i="2"/>
  <c r="M10" i="2" s="1"/>
  <c r="N10" i="2" s="1"/>
  <c r="L11" i="2"/>
  <c r="L12" i="2"/>
  <c r="M12" i="2"/>
  <c r="N12" i="2"/>
  <c r="L13" i="2"/>
  <c r="L14" i="2"/>
  <c r="M14" i="2" s="1"/>
  <c r="N14" i="2" s="1"/>
  <c r="N6" i="2"/>
  <c r="M6" i="2"/>
  <c r="L6" i="2"/>
  <c r="G7" i="2"/>
  <c r="G8" i="2"/>
  <c r="G9" i="2"/>
  <c r="G10" i="2"/>
  <c r="G11" i="2"/>
  <c r="G12" i="2"/>
  <c r="G13" i="2"/>
  <c r="G14" i="2"/>
  <c r="G15" i="2"/>
  <c r="G16" i="2"/>
  <c r="G6" i="2"/>
  <c r="G34" i="2" l="1"/>
  <c r="F26" i="1" l="1"/>
  <c r="H25" i="1"/>
  <c r="F31" i="1" l="1"/>
  <c r="F32" i="1" s="1"/>
  <c r="F33" i="1" s="1"/>
</calcChain>
</file>

<file path=xl/sharedStrings.xml><?xml version="1.0" encoding="utf-8"?>
<sst xmlns="http://schemas.openxmlformats.org/spreadsheetml/2006/main" count="74" uniqueCount="38">
  <si>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</si>
  <si>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</si>
  <si>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</si>
  <si>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</si>
  <si>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</si>
  <si>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</si>
  <si>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</si>
  <si>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</si>
  <si>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</si>
  <si>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Note: This PO is subject to the consultant's approval.</t>
  </si>
  <si>
    <t>Supply of Copper L-Type Mueller USA  3/8" Dia</t>
  </si>
  <si>
    <t>Supply of Copper L-Type Mueller USA  1/2" Dia</t>
  </si>
  <si>
    <t>Supply of Copper L-Type Mueller USA  5/8" Dia</t>
  </si>
  <si>
    <t>Supply of Copper L-Type Mueller USA  3/4" Dia</t>
  </si>
  <si>
    <t>Supply of Copper L-Type Mueller USA  7/8" Dia</t>
  </si>
  <si>
    <t>Supply of Copper L-Type Mueller USA  1-1/8" Dia</t>
  </si>
  <si>
    <t>Supply of Copper L-Type Mueller USA  1-3/8" Dia</t>
  </si>
  <si>
    <t>Discount 10.82%</t>
  </si>
  <si>
    <t>Sales Tax 18%</t>
  </si>
  <si>
    <r>
      <t xml:space="preserve">for </t>
    </r>
    <r>
      <rPr>
        <b/>
        <sz val="14"/>
        <color theme="1"/>
        <rFont val="Calibri"/>
        <family val="2"/>
        <scheme val="minor"/>
      </rPr>
      <t>IK Associates</t>
    </r>
  </si>
  <si>
    <t>Supply of Copper L-Type Mueller USA    1" Dia</t>
  </si>
  <si>
    <t>Supply of Copper L-Type Mueller USA  1-1/4" Dia</t>
  </si>
  <si>
    <t>Supply of Copper L-Type Mueller USA  1-1/2" Dia</t>
  </si>
  <si>
    <t>Supply of Copper L-Type Mueller USA  1-5/8" Dia</t>
  </si>
  <si>
    <t>Rft</t>
  </si>
  <si>
    <t>CRESCENT</t>
  </si>
  <si>
    <t>M/S Haeir</t>
  </si>
  <si>
    <t>No</t>
  </si>
  <si>
    <t>Att: Mr. M. Wajeeh</t>
  </si>
  <si>
    <t>Supply of Haier Split AC (Kanteen Islamabad)</t>
  </si>
  <si>
    <t>Brand: Haier</t>
  </si>
  <si>
    <r>
      <t xml:space="preserve">Split Type (T-3 Inverter)
 Heat n Cool  R-32  </t>
    </r>
    <r>
      <rPr>
        <b/>
        <sz val="12"/>
        <rFont val="Calibri"/>
        <family val="2"/>
        <scheme val="minor"/>
      </rPr>
      <t xml:space="preserve"> (01 TR)</t>
    </r>
  </si>
  <si>
    <t>PO # 13479</t>
  </si>
  <si>
    <r>
      <t xml:space="preserve">Split Type (T-3 Inverter)
 Heat n Cool  R-32  </t>
    </r>
    <r>
      <rPr>
        <b/>
        <sz val="12"/>
        <rFont val="Calibri"/>
        <family val="2"/>
        <scheme val="minor"/>
      </rPr>
      <t xml:space="preserve"> (1.5 TR)</t>
    </r>
  </si>
  <si>
    <r>
      <t xml:space="preserve">Split Type (T-3 Inverter)
 Heat n Cool  R-32  </t>
    </r>
    <r>
      <rPr>
        <b/>
        <sz val="12"/>
        <rFont val="Calibri"/>
        <family val="2"/>
        <scheme val="minor"/>
      </rPr>
      <t xml:space="preserve"> (02 TR)</t>
    </r>
  </si>
  <si>
    <t>Delivery Address &amp; Contact Person</t>
  </si>
  <si>
    <t>F-6 Kohsar Market Islamabad</t>
  </si>
  <si>
    <t>Engr M. Ahsan 0312-1023173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</si>
</sst>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0" fontId="5" fillId="0" borderId="1" xfId="0" applyFont="1" applyBorder="1" applyAlignment="1">
      <alignment horizontal="center"/>
    </xf>
    <xf numFmtId="0" fontId="0" fillId="4" borderId="0" xfId="0" applyFill="1"/>
    <xf numFmtId="0" fontId="0" fillId="0" borderId="1" xfId="0" applyBorder="1"/>
    <xf numFmtId="3" fontId="1" fillId="0" borderId="1" xfId="0" applyNumberFormat="1" applyFont="1" applyBorder="1" applyAlignment="1">
      <alignment vertical="center"/>
    </xf>
    <xf numFmtId="0" fontId="14" fillId="0" borderId="0" xfId="0" applyFont="1"/>
    <xf numFmtId="0" fontId="8" fillId="4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266701</xdr:colOff>
      <xdr:row>5</xdr:row>
      <xdr:rowOff>104775</xdr:rowOff>
    </xdr:from>
    <xdr:to>
      <xdr:col>18</xdr:col>
      <xdr:colOff>114300</xdr:colOff>
      <xdr:row>10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6" y="110490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352426</xdr:colOff>
      <xdr:row>30</xdr:row>
      <xdr:rowOff>104775</xdr:rowOff>
    </xdr:from>
    <xdr:to>
      <xdr:col>13</xdr:col>
      <xdr:colOff>352425</xdr:colOff>
      <xdr:row>35</xdr:row>
      <xdr:rowOff>169966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1" y="7572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41</xdr:row>
      <xdr:rowOff>19050</xdr:rowOff>
    </xdr:from>
    <xdr:to>
      <xdr:col>10</xdr:col>
      <xdr:colOff>150247</xdr:colOff>
      <xdr:row>43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50</xdr:row>
      <xdr:rowOff>123825</xdr:rowOff>
    </xdr:from>
    <xdr:to>
      <xdr:col>4</xdr:col>
      <xdr:colOff>1243</xdr:colOff>
      <xdr:row>53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7</xdr:col>
      <xdr:colOff>771525</xdr:colOff>
      <xdr:row>42</xdr:row>
      <xdr:rowOff>28575</xdr:rowOff>
    </xdr:from>
    <xdr:to>
      <xdr:col>8</xdr:col>
      <xdr:colOff>553693</xdr:colOff>
      <xdr:row>43</xdr:row>
      <xdr:rowOff>471695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64F592-F5B3-4971-B133-ADA6268ECE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6725" y="9515475"/>
          <a:ext cx="706093" cy="643145"/>
        </a:xfrm>
        <a:prstGeom prst="rect">
          <a:avLst/>
        </a:prstGeom>
      </xdr:spPr>
    </xdr:pic>
    <xdr:clientData/>
  </xdr:twoCellAnchor>
  <xdr:twoCellAnchor>
    <xdr:from>
      <xdr:col>9</xdr:col>
      <xdr:colOff>166682</xdr:colOff>
      <xdr:row>1</xdr:row>
      <xdr:rowOff>89477</xdr:rowOff>
    </xdr:from>
    <xdr:to>
      <xdr:col>16</xdr:col>
      <xdr:colOff>276226</xdr:colOff>
      <xdr:row>4</xdr:row>
      <xdr:rowOff>76200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55774CC5-D7A6-4989-B02D-ECBC05A42A9F}"/>
            </a:ext>
          </a:extLst>
        </xdr:cNvPr>
        <xdr:cNvSpPr txBox="1">
          <a:spLocks noChangeArrowheads="1"/>
        </xdr:cNvSpPr>
      </xdr:nvSpPr>
      <xdr:spPr bwMode="auto">
        <a:xfrm>
          <a:off x="9110657" y="289502"/>
          <a:ext cx="4376744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7</xdr:col>
      <xdr:colOff>723900</xdr:colOff>
      <xdr:row>0</xdr:row>
      <xdr:rowOff>0</xdr:rowOff>
    </xdr:from>
    <xdr:to>
      <xdr:col>9</xdr:col>
      <xdr:colOff>133350</xdr:colOff>
      <xdr:row>4</xdr:row>
      <xdr:rowOff>76200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1DB62ED7-DB53-46E5-818E-54E113EC7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8039100" y="0"/>
          <a:ext cx="1038225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66675</xdr:rowOff>
    </xdr:from>
    <xdr:to>
      <xdr:col>1</xdr:col>
      <xdr:colOff>1190830</xdr:colOff>
      <xdr:row>6</xdr:row>
      <xdr:rowOff>143053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3DD8C5-B646-4E26-9AC5-A0B2C98E3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675" y="66675"/>
          <a:ext cx="1467055" cy="1276528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43</xdr:row>
      <xdr:rowOff>200025</xdr:rowOff>
    </xdr:from>
    <xdr:to>
      <xdr:col>1</xdr:col>
      <xdr:colOff>2695574</xdr:colOff>
      <xdr:row>44</xdr:row>
      <xdr:rowOff>95429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DF92B4-73AA-4D10-9454-114ECBBD1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725" y="7086600"/>
          <a:ext cx="2952749" cy="1286054"/>
        </a:xfrm>
        <a:prstGeom prst="rect">
          <a:avLst/>
        </a:prstGeom>
      </xdr:spPr>
    </xdr:pic>
    <xdr:clientData/>
  </xdr:twoCellAnchor>
  <xdr:twoCellAnchor editAs="oneCell">
    <xdr:from>
      <xdr:col>7</xdr:col>
      <xdr:colOff>514350</xdr:colOff>
      <xdr:row>14</xdr:row>
      <xdr:rowOff>228600</xdr:rowOff>
    </xdr:from>
    <xdr:to>
      <xdr:col>21</xdr:col>
      <xdr:colOff>220282</xdr:colOff>
      <xdr:row>28</xdr:row>
      <xdr:rowOff>29030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CF03148-B5B4-4A98-AF4C-FA85EC238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29550" y="2933700"/>
          <a:ext cx="8649907" cy="32580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400050</xdr:colOff>
      <xdr:row>2</xdr:row>
      <xdr:rowOff>28575</xdr:rowOff>
    </xdr:from>
    <xdr:to>
      <xdr:col>23</xdr:col>
      <xdr:colOff>105244</xdr:colOff>
      <xdr:row>28</xdr:row>
      <xdr:rowOff>58058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0DB0B1-AC08-4207-A193-8C64E9D752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8375" y="409575"/>
          <a:ext cx="3362794" cy="6506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4"/>
  <sheetViews>
    <sheetView tabSelected="1" view="pageBreakPreview" topLeftCell="A7" zoomScaleNormal="100" zoomScaleSheetLayoutView="100" workbookViewId="0">
      <selection activeCell="B38" sqref="B38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6" customWidth="1"/>
    <col min="4" max="4" width="6.140625" style="7" customWidth="1"/>
    <col min="5" max="5" width="11.5703125" style="9" customWidth="1"/>
    <col min="6" max="6" width="15.7109375" style="7" customWidth="1"/>
    <col min="7" max="7" width="11.5703125" style="9" bestFit="1" customWidth="1"/>
    <col min="8" max="8" width="13.85546875" style="9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5" t="s">
        <v>26</v>
      </c>
      <c r="B11" s="1"/>
      <c r="F11" s="8">
        <v>45762</v>
      </c>
    </row>
    <row r="12" spans="1:6" x14ac:dyDescent="0.25">
      <c r="A12" s="1"/>
      <c r="B12" s="1"/>
      <c r="F12" s="8"/>
    </row>
    <row r="13" spans="1:6" x14ac:dyDescent="0.25">
      <c r="A13" s="1" t="s">
        <v>32</v>
      </c>
      <c r="B13" s="1"/>
      <c r="F13" s="8"/>
    </row>
    <row r="14" spans="1:6" x14ac:dyDescent="0.25">
      <c r="A14" s="1"/>
      <c r="B14" s="1"/>
      <c r="F14" s="8"/>
    </row>
    <row r="15" spans="1:6" ht="18.75" x14ac:dyDescent="0.3">
      <c r="A15" s="32" t="s">
        <v>28</v>
      </c>
      <c r="B15" s="32"/>
      <c r="C15" s="32"/>
      <c r="D15" s="32"/>
      <c r="E15" s="32"/>
      <c r="F15" s="32"/>
    </row>
    <row r="16" spans="1:6" ht="0.75" customHeight="1" x14ac:dyDescent="0.25">
      <c r="A16" s="40"/>
      <c r="B16" s="40"/>
      <c r="C16" s="40"/>
      <c r="D16" s="40"/>
      <c r="E16" s="40"/>
      <c r="F16" s="40"/>
    </row>
    <row r="17" spans="1:8" ht="6.75" customHeight="1" x14ac:dyDescent="0.25">
      <c r="A17" s="13"/>
      <c r="B17" s="13"/>
      <c r="C17" s="13"/>
      <c r="D17" s="13"/>
      <c r="E17" s="13"/>
      <c r="F17" s="13"/>
    </row>
    <row r="18" spans="1:8" ht="23.25" x14ac:dyDescent="0.35">
      <c r="A18" s="33" t="s">
        <v>8</v>
      </c>
      <c r="B18" s="33"/>
      <c r="C18" s="33"/>
      <c r="D18" s="33"/>
      <c r="E18" s="33"/>
      <c r="F18" s="33"/>
    </row>
    <row r="19" spans="1:8" ht="5.25" customHeight="1" x14ac:dyDescent="0.25"/>
    <row r="20" spans="1:8" ht="5.25" customHeight="1" x14ac:dyDescent="0.25"/>
    <row r="21" spans="1:8" ht="5.25" customHeight="1" x14ac:dyDescent="0.25"/>
    <row r="22" spans="1:8" ht="5.25" customHeight="1" thickBot="1" x14ac:dyDescent="0.3"/>
    <row r="23" spans="1:8" ht="45.75" customHeight="1" thickBot="1" x14ac:dyDescent="0.3">
      <c r="A23" s="37" t="s">
        <v>29</v>
      </c>
      <c r="B23" s="38"/>
      <c r="C23" s="38"/>
      <c r="D23" s="38"/>
      <c r="E23" s="38"/>
      <c r="F23" s="39"/>
    </row>
    <row r="24" spans="1:8" s="3" customFormat="1" ht="31.5" x14ac:dyDescent="0.25">
      <c r="A24" s="11" t="s">
        <v>0</v>
      </c>
      <c r="B24" s="11" t="s">
        <v>1</v>
      </c>
      <c r="C24" s="11" t="s">
        <v>2</v>
      </c>
      <c r="D24" s="11" t="s">
        <v>3</v>
      </c>
      <c r="E24" s="12" t="s">
        <v>6</v>
      </c>
      <c r="F24" s="11" t="s">
        <v>7</v>
      </c>
      <c r="G24" s="18"/>
      <c r="H24" s="18"/>
    </row>
    <row r="25" spans="1:8" ht="18.75" x14ac:dyDescent="0.3">
      <c r="A25" s="20"/>
      <c r="B25" s="21" t="s">
        <v>30</v>
      </c>
      <c r="C25" s="22"/>
      <c r="D25" s="23"/>
      <c r="E25" s="24"/>
      <c r="F25" s="23"/>
      <c r="H25" s="9">
        <f>11500*50</f>
        <v>575000</v>
      </c>
    </row>
    <row r="26" spans="1:8" ht="35.25" customHeight="1" x14ac:dyDescent="0.25">
      <c r="A26" s="26">
        <v>1</v>
      </c>
      <c r="B26" s="17" t="s">
        <v>31</v>
      </c>
      <c r="C26" s="4">
        <v>1</v>
      </c>
      <c r="D26" s="4" t="s">
        <v>27</v>
      </c>
      <c r="E26" s="10">
        <v>131729</v>
      </c>
      <c r="F26" s="19">
        <f t="shared" ref="F26" si="0">E26*C26</f>
        <v>131729</v>
      </c>
    </row>
    <row r="27" spans="1:8" ht="35.25" customHeight="1" x14ac:dyDescent="0.25">
      <c r="A27" s="26">
        <v>2</v>
      </c>
      <c r="B27" s="17" t="s">
        <v>33</v>
      </c>
      <c r="C27" s="4">
        <v>1</v>
      </c>
      <c r="D27" s="4" t="s">
        <v>27</v>
      </c>
      <c r="E27" s="10">
        <v>167085</v>
      </c>
      <c r="F27" s="19">
        <f t="shared" ref="F27:F28" si="1">E27*C27</f>
        <v>167085</v>
      </c>
    </row>
    <row r="28" spans="1:8" ht="35.25" customHeight="1" x14ac:dyDescent="0.25">
      <c r="A28" s="26">
        <v>3</v>
      </c>
      <c r="B28" s="17" t="s">
        <v>34</v>
      </c>
      <c r="C28" s="4">
        <v>4</v>
      </c>
      <c r="D28" s="4" t="s">
        <v>27</v>
      </c>
      <c r="E28" s="10">
        <v>196729</v>
      </c>
      <c r="F28" s="19">
        <f t="shared" si="1"/>
        <v>786916</v>
      </c>
    </row>
    <row r="29" spans="1:8" s="3" customFormat="1" ht="24.75" customHeight="1" x14ac:dyDescent="0.25">
      <c r="A29" s="5"/>
      <c r="B29" s="5"/>
      <c r="C29" s="34" t="s">
        <v>4</v>
      </c>
      <c r="D29" s="34"/>
      <c r="E29" s="34"/>
      <c r="F29" s="14">
        <f>SUM(F26:F28)</f>
        <v>1085730</v>
      </c>
      <c r="G29" s="18"/>
      <c r="H29" s="18"/>
    </row>
    <row r="30" spans="1:8" s="3" customFormat="1" ht="0.75" hidden="1" customHeight="1" x14ac:dyDescent="0.25">
      <c r="A30" s="35" t="s">
        <v>17</v>
      </c>
      <c r="B30" s="35"/>
      <c r="C30" s="35"/>
      <c r="D30" s="35"/>
      <c r="E30" s="35"/>
      <c r="F30" s="15">
        <v>437005</v>
      </c>
      <c r="G30" s="18"/>
      <c r="H30" s="18"/>
    </row>
    <row r="31" spans="1:8" s="3" customFormat="1" ht="0.75" hidden="1" customHeight="1" x14ac:dyDescent="0.25">
      <c r="A31" s="36" t="s">
        <v>5</v>
      </c>
      <c r="B31" s="36"/>
      <c r="C31" s="36"/>
      <c r="D31" s="36"/>
      <c r="E31" s="36"/>
      <c r="F31" s="16">
        <f>F29-F30</f>
        <v>648725</v>
      </c>
      <c r="G31" s="18"/>
      <c r="H31" s="18"/>
    </row>
    <row r="32" spans="1:8" s="3" customFormat="1" ht="0.75" hidden="1" customHeight="1" x14ac:dyDescent="0.25">
      <c r="A32" s="36" t="s">
        <v>18</v>
      </c>
      <c r="B32" s="36"/>
      <c r="C32" s="36"/>
      <c r="D32" s="36"/>
      <c r="E32" s="36"/>
      <c r="F32" s="16">
        <f>F31*18%</f>
        <v>116770.5</v>
      </c>
      <c r="G32" s="18"/>
      <c r="H32" s="18"/>
    </row>
    <row r="33" spans="1:8" s="3" customFormat="1" ht="0.75" hidden="1" customHeight="1" x14ac:dyDescent="0.25">
      <c r="A33" s="36" t="s">
        <v>5</v>
      </c>
      <c r="B33" s="36"/>
      <c r="C33" s="36"/>
      <c r="D33" s="36"/>
      <c r="E33" s="36"/>
      <c r="F33" s="16">
        <f>F32+F31</f>
        <v>765495.5</v>
      </c>
      <c r="G33" s="18"/>
      <c r="H33" s="18"/>
    </row>
    <row r="36" spans="1:8" ht="18.75" x14ac:dyDescent="0.3">
      <c r="A36" s="31" t="s">
        <v>9</v>
      </c>
      <c r="B36" s="31"/>
      <c r="C36" s="31"/>
      <c r="D36" s="31"/>
      <c r="E36" s="31"/>
      <c r="F36" s="31"/>
    </row>
    <row r="38" spans="1:8" x14ac:dyDescent="0.25">
      <c r="A38" s="2" t="s">
        <v>35</v>
      </c>
    </row>
    <row r="39" spans="1:8" x14ac:dyDescent="0.25">
      <c r="A39" s="2" t="s">
        <v>37</v>
      </c>
    </row>
    <row r="40" spans="1:8" x14ac:dyDescent="0.25">
      <c r="A40" s="2" t="s">
        <v>36</v>
      </c>
    </row>
    <row r="42" spans="1:8" ht="21" customHeight="1" x14ac:dyDescent="0.3">
      <c r="A42" s="1" t="s">
        <v>19</v>
      </c>
    </row>
    <row r="44" spans="1:8" ht="109.5" customHeight="1" x14ac:dyDescent="0.25"/>
  </sheetData>
  <mergeCells count="10">
    <mergeCell ref="A36:F36"/>
    <mergeCell ref="A15:F15"/>
    <mergeCell ref="A18:F18"/>
    <mergeCell ref="C29:E29"/>
    <mergeCell ref="A30:E30"/>
    <mergeCell ref="A31:E31"/>
    <mergeCell ref="A23:F23"/>
    <mergeCell ref="A16:F16"/>
    <mergeCell ref="A32:E32"/>
    <mergeCell ref="A33:E33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3A4D-2A0C-4776-B286-232C1BB2DD8E}">
  <dimension ref="C4:P34"/>
  <sheetViews>
    <sheetView workbookViewId="0">
      <selection activeCell="G27" sqref="G27"/>
    </sheetView>
  </sheetViews>
  <sheetFormatPr defaultRowHeight="15" x14ac:dyDescent="0.25"/>
  <cols>
    <col min="3" max="3" width="51.140625" customWidth="1"/>
    <col min="7" max="7" width="14" customWidth="1"/>
  </cols>
  <sheetData>
    <row r="4" spans="3:16" x14ac:dyDescent="0.25">
      <c r="C4" s="30" t="s">
        <v>25</v>
      </c>
    </row>
    <row r="6" spans="3:16" ht="24" customHeight="1" x14ac:dyDescent="0.25">
      <c r="C6" s="17" t="s">
        <v>10</v>
      </c>
      <c r="D6" s="4">
        <v>1004</v>
      </c>
      <c r="E6" s="4" t="s">
        <v>24</v>
      </c>
      <c r="F6" s="10">
        <v>242.667</v>
      </c>
      <c r="G6" s="19">
        <f>F6*D6</f>
        <v>243637.66800000001</v>
      </c>
      <c r="K6">
        <v>4570</v>
      </c>
      <c r="L6">
        <f>K6/20</f>
        <v>228.5</v>
      </c>
      <c r="M6">
        <f>L6*1.18</f>
        <v>269.63</v>
      </c>
      <c r="N6">
        <f>M6*0.9</f>
        <v>242.667</v>
      </c>
      <c r="P6">
        <f>M6*10%</f>
        <v>26.963000000000001</v>
      </c>
    </row>
    <row r="7" spans="3:16" ht="24" customHeight="1" x14ac:dyDescent="0.25">
      <c r="C7" s="17" t="s">
        <v>11</v>
      </c>
      <c r="D7" s="4">
        <v>226</v>
      </c>
      <c r="E7" s="4" t="s">
        <v>24</v>
      </c>
      <c r="F7" s="10">
        <v>382.851</v>
      </c>
      <c r="G7" s="19">
        <f t="shared" ref="G7:G16" si="0">F7*D7</f>
        <v>86524.326000000001</v>
      </c>
      <c r="K7">
        <v>7210</v>
      </c>
      <c r="L7">
        <f t="shared" ref="L7:L16" si="1">K7/20</f>
        <v>360.5</v>
      </c>
      <c r="M7">
        <f t="shared" ref="M7:M14" si="2">L7*1.18</f>
        <v>425.39</v>
      </c>
      <c r="N7">
        <f t="shared" ref="N7:N14" si="3">M7*0.9</f>
        <v>382.851</v>
      </c>
    </row>
    <row r="8" spans="3:16" ht="24" customHeight="1" x14ac:dyDescent="0.25">
      <c r="C8" s="17" t="s">
        <v>12</v>
      </c>
      <c r="D8" s="4">
        <v>1056</v>
      </c>
      <c r="E8" s="4" t="s">
        <v>24</v>
      </c>
      <c r="F8" s="10">
        <v>553.30200000000002</v>
      </c>
      <c r="G8" s="19">
        <f t="shared" si="0"/>
        <v>584286.91200000001</v>
      </c>
      <c r="K8">
        <v>10420</v>
      </c>
      <c r="L8">
        <f t="shared" si="1"/>
        <v>521</v>
      </c>
      <c r="M8">
        <f t="shared" si="2"/>
        <v>614.78</v>
      </c>
      <c r="N8">
        <f t="shared" si="3"/>
        <v>553.30200000000002</v>
      </c>
    </row>
    <row r="9" spans="3:16" ht="24" customHeight="1" x14ac:dyDescent="0.25">
      <c r="C9" s="17" t="s">
        <v>13</v>
      </c>
      <c r="D9" s="4">
        <v>546</v>
      </c>
      <c r="E9" s="4" t="s">
        <v>24</v>
      </c>
      <c r="F9" s="10">
        <v>702.51299999999992</v>
      </c>
      <c r="G9" s="19">
        <f t="shared" si="0"/>
        <v>383572.09799999994</v>
      </c>
      <c r="K9">
        <v>13230</v>
      </c>
      <c r="L9">
        <f t="shared" si="1"/>
        <v>661.5</v>
      </c>
      <c r="M9">
        <f t="shared" si="2"/>
        <v>780.56999999999994</v>
      </c>
      <c r="N9">
        <f t="shared" si="3"/>
        <v>702.51299999999992</v>
      </c>
    </row>
    <row r="10" spans="3:16" ht="24" customHeight="1" x14ac:dyDescent="0.25">
      <c r="C10" s="17" t="s">
        <v>14</v>
      </c>
      <c r="D10" s="4">
        <v>40</v>
      </c>
      <c r="E10" s="4" t="s">
        <v>24</v>
      </c>
      <c r="F10" s="10">
        <v>863.93700000000001</v>
      </c>
      <c r="G10" s="19">
        <f t="shared" si="0"/>
        <v>34557.480000000003</v>
      </c>
      <c r="K10">
        <v>16270</v>
      </c>
      <c r="L10">
        <f t="shared" si="1"/>
        <v>813.5</v>
      </c>
      <c r="M10">
        <f t="shared" si="2"/>
        <v>959.93</v>
      </c>
      <c r="N10">
        <f t="shared" si="3"/>
        <v>863.93700000000001</v>
      </c>
    </row>
    <row r="11" spans="3:16" ht="24" customHeight="1" x14ac:dyDescent="0.25">
      <c r="C11" s="17" t="s">
        <v>20</v>
      </c>
      <c r="D11" s="4">
        <v>155</v>
      </c>
      <c r="E11" s="4" t="s">
        <v>24</v>
      </c>
      <c r="F11" s="10">
        <v>930.6</v>
      </c>
      <c r="G11" s="19">
        <f t="shared" si="0"/>
        <v>144243</v>
      </c>
      <c r="K11" s="27">
        <v>20680</v>
      </c>
      <c r="L11">
        <f t="shared" si="1"/>
        <v>1034</v>
      </c>
      <c r="M11">
        <f>L11*0.9</f>
        <v>930.6</v>
      </c>
    </row>
    <row r="12" spans="3:16" ht="24" customHeight="1" x14ac:dyDescent="0.25">
      <c r="C12" s="17" t="s">
        <v>15</v>
      </c>
      <c r="D12" s="4">
        <v>99</v>
      </c>
      <c r="E12" s="4" t="s">
        <v>24</v>
      </c>
      <c r="F12" s="10">
        <v>1229.7959999999998</v>
      </c>
      <c r="G12" s="19">
        <f t="shared" si="0"/>
        <v>121749.80399999999</v>
      </c>
      <c r="K12">
        <v>23160</v>
      </c>
      <c r="L12">
        <f t="shared" si="1"/>
        <v>1158</v>
      </c>
      <c r="M12">
        <f t="shared" si="2"/>
        <v>1366.4399999999998</v>
      </c>
      <c r="N12">
        <f t="shared" si="3"/>
        <v>1229.7959999999998</v>
      </c>
    </row>
    <row r="13" spans="3:16" ht="24" customHeight="1" x14ac:dyDescent="0.25">
      <c r="C13" s="17" t="s">
        <v>21</v>
      </c>
      <c r="D13" s="4">
        <v>186</v>
      </c>
      <c r="E13" s="4" t="s">
        <v>24</v>
      </c>
      <c r="F13" s="10">
        <v>1281</v>
      </c>
      <c r="G13" s="19">
        <f t="shared" si="0"/>
        <v>238266</v>
      </c>
      <c r="K13" s="27">
        <v>28460</v>
      </c>
      <c r="L13">
        <f t="shared" si="1"/>
        <v>1423</v>
      </c>
      <c r="M13">
        <f>L13*0.9</f>
        <v>1280.7</v>
      </c>
    </row>
    <row r="14" spans="3:16" ht="24" customHeight="1" x14ac:dyDescent="0.25">
      <c r="C14" s="17" t="s">
        <v>16</v>
      </c>
      <c r="D14" s="4">
        <v>0</v>
      </c>
      <c r="E14" s="4" t="s">
        <v>24</v>
      </c>
      <c r="F14" s="10">
        <v>1668.402</v>
      </c>
      <c r="G14" s="19">
        <f t="shared" si="0"/>
        <v>0</v>
      </c>
      <c r="K14">
        <v>31420</v>
      </c>
      <c r="L14">
        <f t="shared" si="1"/>
        <v>1571</v>
      </c>
      <c r="M14">
        <f t="shared" si="2"/>
        <v>1853.78</v>
      </c>
      <c r="N14">
        <f t="shared" si="3"/>
        <v>1668.402</v>
      </c>
    </row>
    <row r="15" spans="3:16" ht="24" customHeight="1" x14ac:dyDescent="0.25">
      <c r="C15" s="17" t="s">
        <v>22</v>
      </c>
      <c r="D15" s="4">
        <v>280</v>
      </c>
      <c r="E15" s="4" t="s">
        <v>24</v>
      </c>
      <c r="F15" s="10">
        <v>1742</v>
      </c>
      <c r="G15" s="19">
        <f t="shared" si="0"/>
        <v>487760</v>
      </c>
      <c r="K15" s="27">
        <v>38700</v>
      </c>
      <c r="L15">
        <f t="shared" si="1"/>
        <v>1935</v>
      </c>
      <c r="M15">
        <f>L15*0.9</f>
        <v>1741.5</v>
      </c>
    </row>
    <row r="16" spans="3:16" ht="24" customHeight="1" x14ac:dyDescent="0.25">
      <c r="C16" s="17" t="s">
        <v>23</v>
      </c>
      <c r="D16" s="4">
        <v>0</v>
      </c>
      <c r="E16" s="4" t="s">
        <v>24</v>
      </c>
      <c r="F16" s="10">
        <v>1963</v>
      </c>
      <c r="G16" s="19">
        <f t="shared" si="0"/>
        <v>0</v>
      </c>
      <c r="K16" s="27">
        <v>43630</v>
      </c>
      <c r="L16">
        <f t="shared" si="1"/>
        <v>2181.5</v>
      </c>
      <c r="M16">
        <f>L16*0.9</f>
        <v>1963.3500000000001</v>
      </c>
    </row>
    <row r="17" spans="3:7" ht="31.5" customHeight="1" x14ac:dyDescent="0.25">
      <c r="C17" s="28"/>
      <c r="D17" s="28"/>
      <c r="E17" s="28"/>
      <c r="F17" s="28"/>
      <c r="G17" s="29">
        <f>SUM(G6:G16)</f>
        <v>2324597.2879999997</v>
      </c>
    </row>
    <row r="21" spans="3:7" x14ac:dyDescent="0.25">
      <c r="C21" s="30" t="s">
        <v>25</v>
      </c>
    </row>
    <row r="23" spans="3:7" ht="15.75" x14ac:dyDescent="0.25">
      <c r="C23" s="17" t="s">
        <v>10</v>
      </c>
      <c r="D23" s="4">
        <v>320</v>
      </c>
      <c r="E23" s="4" t="s">
        <v>24</v>
      </c>
      <c r="F23" s="10">
        <v>242.667</v>
      </c>
      <c r="G23" s="19">
        <f>F23*D23</f>
        <v>77653.440000000002</v>
      </c>
    </row>
    <row r="24" spans="3:7" ht="15.75" x14ac:dyDescent="0.25">
      <c r="C24" s="17" t="s">
        <v>11</v>
      </c>
      <c r="D24" s="4">
        <v>83</v>
      </c>
      <c r="E24" s="4" t="s">
        <v>24</v>
      </c>
      <c r="F24" s="10">
        <v>382.851</v>
      </c>
      <c r="G24" s="19">
        <f t="shared" ref="G24:G33" si="4">F24*D24</f>
        <v>31776.633000000002</v>
      </c>
    </row>
    <row r="25" spans="3:7" ht="15.75" x14ac:dyDescent="0.25">
      <c r="C25" s="17" t="s">
        <v>12</v>
      </c>
      <c r="D25" s="4">
        <v>333</v>
      </c>
      <c r="E25" s="4" t="s">
        <v>24</v>
      </c>
      <c r="F25" s="10">
        <v>553.30200000000002</v>
      </c>
      <c r="G25" s="19">
        <f t="shared" si="4"/>
        <v>184249.56600000002</v>
      </c>
    </row>
    <row r="26" spans="3:7" ht="15.75" x14ac:dyDescent="0.25">
      <c r="C26" s="17" t="s">
        <v>13</v>
      </c>
      <c r="D26" s="4">
        <v>294</v>
      </c>
      <c r="E26" s="4" t="s">
        <v>24</v>
      </c>
      <c r="F26" s="10">
        <v>702.51299999999992</v>
      </c>
      <c r="G26" s="19">
        <f t="shared" si="4"/>
        <v>206538.82199999999</v>
      </c>
    </row>
    <row r="27" spans="3:7" ht="15.75" x14ac:dyDescent="0.25">
      <c r="C27" s="17" t="s">
        <v>14</v>
      </c>
      <c r="D27" s="4"/>
      <c r="E27" s="4" t="s">
        <v>24</v>
      </c>
      <c r="F27" s="10">
        <v>863.93700000000001</v>
      </c>
      <c r="G27" s="19">
        <f t="shared" si="4"/>
        <v>0</v>
      </c>
    </row>
    <row r="28" spans="3:7" ht="15.75" x14ac:dyDescent="0.25">
      <c r="C28" s="17" t="s">
        <v>20</v>
      </c>
      <c r="D28" s="4">
        <v>38</v>
      </c>
      <c r="E28" s="4" t="s">
        <v>24</v>
      </c>
      <c r="F28" s="10">
        <v>930.6</v>
      </c>
      <c r="G28" s="19">
        <f t="shared" si="4"/>
        <v>35362.800000000003</v>
      </c>
    </row>
    <row r="29" spans="3:7" ht="15.75" x14ac:dyDescent="0.25">
      <c r="C29" s="17" t="s">
        <v>15</v>
      </c>
      <c r="D29" s="4">
        <v>15</v>
      </c>
      <c r="E29" s="4" t="s">
        <v>24</v>
      </c>
      <c r="F29" s="10">
        <v>1229.7959999999998</v>
      </c>
      <c r="G29" s="19">
        <f t="shared" si="4"/>
        <v>18446.939999999999</v>
      </c>
    </row>
    <row r="30" spans="3:7" ht="15.75" x14ac:dyDescent="0.25">
      <c r="C30" s="17" t="s">
        <v>21</v>
      </c>
      <c r="D30" s="4">
        <v>45</v>
      </c>
      <c r="E30" s="4" t="s">
        <v>24</v>
      </c>
      <c r="F30" s="10">
        <v>1281</v>
      </c>
      <c r="G30" s="19">
        <f t="shared" si="4"/>
        <v>57645</v>
      </c>
    </row>
    <row r="31" spans="3:7" ht="15.75" x14ac:dyDescent="0.25">
      <c r="C31" s="17" t="s">
        <v>16</v>
      </c>
      <c r="D31" s="4"/>
      <c r="E31" s="4" t="s">
        <v>24</v>
      </c>
      <c r="F31" s="10">
        <v>1668.402</v>
      </c>
      <c r="G31" s="19">
        <f t="shared" si="4"/>
        <v>0</v>
      </c>
    </row>
    <row r="32" spans="3:7" ht="15.75" x14ac:dyDescent="0.25">
      <c r="C32" s="17" t="s">
        <v>22</v>
      </c>
      <c r="D32" s="4">
        <v>207</v>
      </c>
      <c r="E32" s="4" t="s">
        <v>24</v>
      </c>
      <c r="F32" s="10">
        <v>1742</v>
      </c>
      <c r="G32" s="19">
        <f t="shared" si="4"/>
        <v>360594</v>
      </c>
    </row>
    <row r="33" spans="3:7" ht="15.75" x14ac:dyDescent="0.25">
      <c r="C33" s="17" t="s">
        <v>23</v>
      </c>
      <c r="D33" s="4"/>
      <c r="E33" s="4" t="s">
        <v>24</v>
      </c>
      <c r="F33" s="10">
        <v>1963</v>
      </c>
      <c r="G33" s="19">
        <f t="shared" si="4"/>
        <v>0</v>
      </c>
    </row>
    <row r="34" spans="3:7" ht="15.75" x14ac:dyDescent="0.25">
      <c r="C34" s="28"/>
      <c r="D34" s="28"/>
      <c r="E34" s="28"/>
      <c r="F34" s="28"/>
      <c r="G34" s="29">
        <f>SUM(G23:G33)</f>
        <v>972267.201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2025-04-15T06:14:16Z</cp:lastPrinted>
  <dcterms:created xsi:type="dcterms:W3CDTF">2017-12-11T08:54:46Z</dcterms:created>
  <dcterms:modified xsi:type="dcterms:W3CDTF">2025-04-15T06:14:54Z</dcterms:modified>
</cp:coreProperties>
</file>