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updateLinks="never" defaultThemeVersion="124226"/>
  <xr:revisionPtr revIDLastSave="0" documentId="13_ncr:1_{AFD21D1A-B38E-43D2-9366-608F49DDAD2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392" i="12" l="1"/>
  <c r="E255" i="12"/>
  <c r="E254" i="12"/>
  <c r="E253" i="12"/>
  <c r="E252" i="12"/>
  <c r="E251" i="12"/>
  <c r="K391" i="12" l="1"/>
  <c r="K390" i="12"/>
  <c r="E250" i="12"/>
  <c r="E249" i="12"/>
  <c r="E248" i="12"/>
  <c r="F423" i="3"/>
  <c r="C422" i="3"/>
  <c r="C417" i="3"/>
  <c r="C419" i="3" s="1"/>
  <c r="F419" i="3" l="1"/>
  <c r="C423" i="3"/>
  <c r="C418" i="3"/>
  <c r="E414" i="3"/>
  <c r="E413" i="3"/>
  <c r="F413" i="3" s="1"/>
  <c r="F421" i="3" l="1"/>
  <c r="F424" i="3" s="1"/>
  <c r="F425" i="3" s="1"/>
  <c r="F414" i="3"/>
  <c r="M425" i="3" l="1"/>
  <c r="K389" i="12" l="1"/>
  <c r="E247" i="12"/>
  <c r="E246" i="12"/>
  <c r="K388" i="12"/>
  <c r="E244" i="12" l="1"/>
  <c r="E245" i="12" s="1"/>
  <c r="E243" i="12"/>
  <c r="E242" i="12"/>
  <c r="E241" i="12" l="1"/>
  <c r="E240" i="12" l="1"/>
  <c r="K387" i="12" l="1"/>
  <c r="K386" i="12"/>
  <c r="K385" i="12"/>
  <c r="E239" i="12"/>
  <c r="E238" i="12"/>
  <c r="E412" i="3" l="1"/>
  <c r="F412" i="3" s="1"/>
  <c r="E411" i="3"/>
  <c r="F411" i="3" s="1"/>
  <c r="E410" i="3"/>
  <c r="F410" i="3" l="1"/>
  <c r="E415" i="3"/>
  <c r="E237" i="12"/>
  <c r="K383" i="12" l="1"/>
  <c r="K384" i="12" s="1"/>
  <c r="K382" i="12" l="1"/>
  <c r="E236" i="12"/>
  <c r="E187" i="12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205" i="12" s="1"/>
  <c r="E206" i="12" s="1"/>
  <c r="E207" i="12" s="1"/>
  <c r="E208" i="12" s="1"/>
  <c r="E209" i="12" s="1"/>
  <c r="E210" i="12" s="1"/>
  <c r="E211" i="12" s="1"/>
  <c r="E212" i="12" s="1"/>
  <c r="E213" i="12" s="1"/>
  <c r="E214" i="12" s="1"/>
  <c r="E215" i="12" s="1"/>
  <c r="E216" i="12" s="1"/>
  <c r="E217" i="12" s="1"/>
  <c r="E218" i="12" s="1"/>
  <c r="E219" i="12" s="1"/>
  <c r="E220" i="12" s="1"/>
  <c r="E221" i="12" s="1"/>
  <c r="E222" i="12" s="1"/>
  <c r="E223" i="12" s="1"/>
  <c r="E224" i="12" s="1"/>
  <c r="E225" i="12" s="1"/>
  <c r="E226" i="12" s="1"/>
  <c r="E227" i="12" s="1"/>
  <c r="E228" i="12" s="1"/>
  <c r="E229" i="12" s="1"/>
  <c r="E230" i="12" s="1"/>
  <c r="E231" i="12" s="1"/>
  <c r="E232" i="12" s="1"/>
  <c r="E233" i="12" s="1"/>
  <c r="E234" i="12" s="1"/>
  <c r="E235" i="12" s="1"/>
  <c r="E392" i="3" l="1"/>
  <c r="F392" i="3" s="1"/>
  <c r="C395" i="3" l="1"/>
  <c r="C397" i="3" s="1"/>
  <c r="F402" i="3"/>
  <c r="C396" i="3" l="1"/>
  <c r="C399" i="3" s="1"/>
  <c r="C400" i="3" s="1"/>
  <c r="F397" i="3" s="1"/>
  <c r="F400" i="3" s="1"/>
  <c r="F403" i="3" s="1"/>
  <c r="F404" i="3" s="1"/>
  <c r="H404" i="3" s="1"/>
  <c r="C401" i="3" l="1"/>
  <c r="C402" i="3" s="1"/>
  <c r="E390" i="3"/>
  <c r="F390" i="3" s="1"/>
  <c r="E389" i="3"/>
  <c r="F389" i="3" s="1"/>
  <c r="E388" i="3"/>
  <c r="F388" i="3" s="1"/>
  <c r="E391" i="3" l="1"/>
  <c r="F391" i="3" s="1"/>
  <c r="F379" i="3" l="1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K374" i="3" s="1"/>
  <c r="K378" i="3"/>
  <c r="K379" i="3" s="1"/>
  <c r="E385" i="3"/>
  <c r="F385" i="3" s="1"/>
  <c r="K375" i="3" l="1"/>
  <c r="K376" i="3" s="1"/>
  <c r="K380" i="3" s="1"/>
  <c r="M381" i="3" s="1"/>
  <c r="E384" i="3"/>
  <c r="F384" i="3" s="1"/>
  <c r="E383" i="3" l="1"/>
  <c r="F383" i="3" s="1"/>
  <c r="E186" i="12" l="1"/>
  <c r="E367" i="3" l="1"/>
  <c r="F367" i="3" s="1"/>
  <c r="E366" i="3" l="1"/>
  <c r="F366" i="3" s="1"/>
  <c r="E365" i="3" l="1"/>
  <c r="F365" i="3" s="1"/>
  <c r="E364" i="3" l="1"/>
  <c r="F364" i="3" l="1"/>
  <c r="E370" i="3"/>
  <c r="H381" i="3" s="1"/>
  <c r="C354" i="3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s="1"/>
  <c r="K325" i="12" s="1"/>
  <c r="K326" i="12" s="1"/>
  <c r="E314" i="3"/>
  <c r="F314" i="3" s="1"/>
  <c r="K327" i="12" l="1"/>
  <c r="K328" i="12" s="1"/>
  <c r="K329" i="12" s="1"/>
  <c r="K330" i="12" s="1"/>
  <c r="K331" i="12" s="1"/>
  <c r="K332" i="12" s="1"/>
  <c r="K333" i="12" s="1"/>
  <c r="K334" i="12" s="1"/>
  <c r="K335" i="12" s="1"/>
  <c r="K336" i="12" s="1"/>
  <c r="K337" i="12" s="1"/>
  <c r="K338" i="12" s="1"/>
  <c r="K339" i="12" s="1"/>
  <c r="K340" i="12" s="1"/>
  <c r="K341" i="12" s="1"/>
  <c r="K342" i="12" s="1"/>
  <c r="K343" i="12" s="1"/>
  <c r="K344" i="12" s="1"/>
  <c r="K345" i="12" s="1"/>
  <c r="K346" i="12" s="1"/>
  <c r="K347" i="12" s="1"/>
  <c r="K348" i="12" s="1"/>
  <c r="K349" i="12" s="1"/>
  <c r="K350" i="12" s="1"/>
  <c r="K351" i="12" s="1"/>
  <c r="K352" i="12" s="1"/>
  <c r="K353" i="12" s="1"/>
  <c r="K354" i="12" s="1"/>
  <c r="K355" i="12" s="1"/>
  <c r="K356" i="12" s="1"/>
  <c r="K357" i="12" s="1"/>
  <c r="K358" i="12" s="1"/>
  <c r="K359" i="12" s="1"/>
  <c r="K360" i="12" s="1"/>
  <c r="K361" i="12" s="1"/>
  <c r="K362" i="12" s="1"/>
  <c r="K363" i="12" s="1"/>
  <c r="K364" i="12" s="1"/>
  <c r="K365" i="12" s="1"/>
  <c r="K366" i="12" s="1"/>
  <c r="K367" i="12" s="1"/>
  <c r="K368" i="12" s="1"/>
  <c r="K369" i="12" s="1"/>
  <c r="K370" i="12" s="1"/>
  <c r="K371" i="12" s="1"/>
  <c r="K372" i="12" s="1"/>
  <c r="K373" i="12" s="1"/>
  <c r="K374" i="12" s="1"/>
  <c r="K375" i="12" s="1"/>
  <c r="K376" i="12" s="1"/>
  <c r="K377" i="12" s="1"/>
  <c r="K378" i="12" s="1"/>
  <c r="K379" i="12" s="1"/>
  <c r="K380" i="12" s="1"/>
  <c r="K381" i="12" s="1"/>
  <c r="E433" i="3"/>
  <c r="F433" i="3" s="1"/>
  <c r="E320" i="3" l="1"/>
  <c r="F320" i="3" l="1"/>
  <c r="K332" i="3"/>
  <c r="K333" i="3" s="1"/>
  <c r="K334" i="3" s="1"/>
  <c r="E313" i="3"/>
  <c r="F313" i="3" s="1"/>
  <c r="E431" i="3"/>
  <c r="F431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438" i="3"/>
  <c r="F438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<sst xmlns="http://schemas.openxmlformats.org/spreadsheetml/2006/main" count="10568" uniqueCount="8108">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</sst>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5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5" fillId="0" borderId="1" xfId="1" applyNumberFormat="1" applyFont="1" applyBorder="1" applyAlignment="1">
      <alignment vertical="center"/>
    </xf>
    <xf numFmtId="165" fontId="12" fillId="0" borderId="45" xfId="0" applyNumberFormat="1" applyFont="1" applyBorder="1" applyAlignment="1">
      <alignment horizontal="center" vertical="center"/>
    </xf>
    <xf numFmtId="43" fontId="2" fillId="0" borderId="0" xfId="0" applyNumberFormat="1" applyFont="1" applyAlignment="1">
      <alignment vertical="center"/>
    </xf>
    <xf numFmtId="168" fontId="2" fillId="18" borderId="1" xfId="0" applyNumberFormat="1" applyFont="1" applyFill="1" applyBorder="1" applyAlignment="1">
      <alignment vertical="center"/>
    </xf>
    <xf numFmtId="0" fontId="0" fillId="18" borderId="1" xfId="0" applyFill="1" applyBorder="1" applyAlignment="1">
      <alignment wrapText="1"/>
    </xf>
    <xf numFmtId="165" fontId="0" fillId="18" borderId="1" xfId="1" applyNumberFormat="1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6" fillId="0" borderId="5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376" workbookViewId="0">
      <selection activeCell="A2384" sqref="A2384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62"/>
      <c r="B1" s="762"/>
      <c r="C1" s="762"/>
      <c r="D1" s="762"/>
      <c r="E1" s="763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64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65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65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65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66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67" t="s">
        <v>3255</v>
      </c>
      <c r="F1120" s="767"/>
      <c r="G1120" s="767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68" t="s">
        <v>4176</v>
      </c>
      <c r="B1490" s="770"/>
      <c r="C1490" s="772" t="s">
        <v>4177</v>
      </c>
      <c r="D1490" s="774"/>
      <c r="E1490" s="774"/>
    </row>
    <row r="1491" spans="1:5" ht="26.45" customHeight="1" x14ac:dyDescent="0.25">
      <c r="A1491" s="769"/>
      <c r="B1491" s="771"/>
      <c r="C1491" s="773"/>
      <c r="D1491" s="775"/>
      <c r="E1491" s="775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76" t="s">
        <v>4984</v>
      </c>
      <c r="D1803" s="776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77" t="s">
        <v>5223</v>
      </c>
      <c r="I1893" s="777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78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78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79" t="s">
        <v>5540</v>
      </c>
      <c r="E2010" s="780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81" t="s">
        <v>5632</v>
      </c>
      <c r="G2048" s="781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61" t="s">
        <v>5963</v>
      </c>
      <c r="D2183" s="761"/>
      <c r="E2183" s="761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54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55"/>
      <c r="B2296" s="278" t="s">
        <v>6236</v>
      </c>
      <c r="C2296" s="279" t="s">
        <v>6237</v>
      </c>
      <c r="D2296" s="292"/>
    </row>
    <row r="2297" spans="1:5" ht="23.25" customHeight="1" x14ac:dyDescent="0.35">
      <c r="A2297" s="755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56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57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57"/>
      <c r="B2303" s="72" t="s">
        <v>6252</v>
      </c>
      <c r="C2303" s="250"/>
      <c r="D2303" s="298"/>
      <c r="E2303" s="209"/>
    </row>
    <row r="2304" spans="1:5" ht="20.25" customHeight="1" x14ac:dyDescent="0.3">
      <c r="A2304" s="757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58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58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59" t="s">
        <v>6575</v>
      </c>
      <c r="E2443" s="759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60" t="s">
        <v>6583</v>
      </c>
      <c r="C2446" s="760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320.25" customHeight="1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7681</v>
      </c>
      <c r="B2679" s="53" t="s">
        <v>8052</v>
      </c>
    </row>
    <row r="2680" spans="1:3" ht="23.25" x14ac:dyDescent="0.35">
      <c r="A2680" s="52" t="s">
        <v>7686</v>
      </c>
      <c r="B2680" s="53" t="s">
        <v>7687</v>
      </c>
    </row>
    <row r="2681" spans="1:3" ht="23.25" x14ac:dyDescent="0.35">
      <c r="A2681" s="52" t="s">
        <v>7718</v>
      </c>
      <c r="B2681" s="53" t="s">
        <v>7717</v>
      </c>
    </row>
    <row r="2682" spans="1:3" ht="23.25" x14ac:dyDescent="0.35">
      <c r="A2682" s="52" t="s">
        <v>7721</v>
      </c>
      <c r="B2682" s="53" t="s">
        <v>7720</v>
      </c>
    </row>
    <row r="2683" spans="1:3" ht="23.25" x14ac:dyDescent="0.35">
      <c r="A2683" s="52" t="s">
        <v>7736</v>
      </c>
      <c r="B2683" s="53" t="s">
        <v>7737</v>
      </c>
    </row>
    <row r="2684" spans="1:3" ht="23.25" x14ac:dyDescent="0.35">
      <c r="A2684" s="52" t="s">
        <v>7751</v>
      </c>
      <c r="B2684" s="53" t="s">
        <v>7749</v>
      </c>
      <c r="C2684" s="690" t="s">
        <v>7750</v>
      </c>
    </row>
    <row r="2685" spans="1:3" ht="23.25" x14ac:dyDescent="0.35">
      <c r="A2685" s="52" t="s">
        <v>7823</v>
      </c>
      <c r="B2685" s="53" t="s">
        <v>7824</v>
      </c>
    </row>
    <row r="2686" spans="1:3" ht="23.25" x14ac:dyDescent="0.35">
      <c r="A2686" s="52" t="s">
        <v>7918</v>
      </c>
      <c r="B2686" s="53" t="s">
        <v>7919</v>
      </c>
    </row>
    <row r="2687" spans="1:3" ht="23.25" x14ac:dyDescent="0.35">
      <c r="A2687" s="52" t="s">
        <v>7967</v>
      </c>
      <c r="B2687" s="53" t="s">
        <v>7968</v>
      </c>
    </row>
    <row r="2688" spans="1:3" ht="23.25" x14ac:dyDescent="0.35">
      <c r="A2688" s="52" t="s">
        <v>8074</v>
      </c>
      <c r="B2688" s="53" t="s">
        <v>8075</v>
      </c>
    </row>
    <row r="2689" spans="1:3" ht="23.25" x14ac:dyDescent="0.35">
      <c r="A2689" s="52" t="s">
        <v>8086</v>
      </c>
      <c r="B2689" s="53" t="s">
        <v>8088</v>
      </c>
      <c r="C2689" s="78" t="s">
        <v>8087</v>
      </c>
    </row>
    <row r="2690" spans="1:3" ht="23.25" x14ac:dyDescent="0.35"/>
    <row r="2691" spans="1:3" ht="23.25" x14ac:dyDescent="0.35"/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82" t="s">
        <v>7617</v>
      </c>
      <c r="B1" s="783"/>
      <c r="C1" s="624"/>
      <c r="D1" s="782" t="s">
        <v>7616</v>
      </c>
      <c r="E1" s="783"/>
      <c r="F1" s="624"/>
      <c r="G1" s="782" t="s">
        <v>7607</v>
      </c>
      <c r="H1" s="783"/>
      <c r="I1" s="624"/>
      <c r="J1" s="782" t="s">
        <v>7601</v>
      </c>
      <c r="K1" s="783"/>
      <c r="L1" s="624"/>
      <c r="M1" s="782" t="s">
        <v>7588</v>
      </c>
      <c r="N1" s="783"/>
      <c r="O1" s="624"/>
      <c r="P1" s="782" t="s">
        <v>7585</v>
      </c>
      <c r="Q1" s="783"/>
      <c r="R1" s="624"/>
      <c r="S1" s="782" t="s">
        <v>7569</v>
      </c>
      <c r="T1" s="783"/>
      <c r="U1" s="624"/>
      <c r="V1" s="782" t="s">
        <v>7535</v>
      </c>
      <c r="W1" s="783"/>
      <c r="X1" s="624"/>
      <c r="Y1" s="782" t="s">
        <v>7518</v>
      </c>
      <c r="Z1" s="783"/>
      <c r="AA1" s="624"/>
      <c r="AB1" s="782" t="s">
        <v>7509</v>
      </c>
      <c r="AC1" s="783"/>
      <c r="AD1" s="624"/>
      <c r="AE1" s="782" t="s">
        <v>7506</v>
      </c>
      <c r="AF1" s="783"/>
      <c r="AG1" s="624"/>
      <c r="AH1" s="782" t="s">
        <v>7470</v>
      </c>
      <c r="AI1" s="783"/>
      <c r="AJ1" s="624"/>
      <c r="AK1" s="782" t="s">
        <v>7433</v>
      </c>
      <c r="AL1" s="783"/>
      <c r="AM1" s="624"/>
      <c r="AN1" s="782" t="s">
        <v>7429</v>
      </c>
      <c r="AO1" s="783"/>
      <c r="AP1" s="624"/>
      <c r="AQ1" s="782" t="s">
        <v>7410</v>
      </c>
      <c r="AR1" s="783"/>
      <c r="AS1" s="624"/>
      <c r="AT1" s="782" t="s">
        <v>7340</v>
      </c>
      <c r="AU1" s="783"/>
      <c r="AV1" s="624"/>
      <c r="AW1" s="782" t="s">
        <v>7341</v>
      </c>
      <c r="AX1" s="783"/>
      <c r="AY1" s="625"/>
      <c r="AZ1" s="782" t="s">
        <v>7342</v>
      </c>
      <c r="BA1" s="783"/>
      <c r="BC1" s="782" t="s">
        <v>7343</v>
      </c>
      <c r="BD1" s="783"/>
      <c r="BE1" s="625"/>
      <c r="BF1" s="782" t="s">
        <v>7344</v>
      </c>
      <c r="BG1" s="783"/>
      <c r="BI1" s="782" t="s">
        <v>7345</v>
      </c>
      <c r="BJ1" s="783"/>
      <c r="BK1" s="626"/>
      <c r="BL1" s="786" t="s">
        <v>7346</v>
      </c>
      <c r="BM1" s="787"/>
      <c r="BN1" s="626"/>
      <c r="BO1" s="626"/>
      <c r="BP1" s="786" t="s">
        <v>7346</v>
      </c>
      <c r="BQ1" s="787"/>
      <c r="BS1" s="786" t="s">
        <v>7347</v>
      </c>
      <c r="BT1" s="787"/>
      <c r="BV1" s="786" t="s">
        <v>7347</v>
      </c>
      <c r="BW1" s="787"/>
      <c r="BY1" s="786" t="s">
        <v>7347</v>
      </c>
      <c r="BZ1" s="787"/>
    </row>
    <row r="2" spans="1:78" s="493" customFormat="1" ht="18" customHeight="1" x14ac:dyDescent="0.35">
      <c r="A2" s="784"/>
      <c r="B2" s="785"/>
      <c r="C2" s="627"/>
      <c r="D2" s="784"/>
      <c r="E2" s="785"/>
      <c r="F2" s="627"/>
      <c r="G2" s="784"/>
      <c r="H2" s="785"/>
      <c r="I2" s="627"/>
      <c r="J2" s="784"/>
      <c r="K2" s="785"/>
      <c r="L2" s="627"/>
      <c r="M2" s="784"/>
      <c r="N2" s="785"/>
      <c r="O2" s="627"/>
      <c r="P2" s="784"/>
      <c r="Q2" s="785"/>
      <c r="R2" s="627"/>
      <c r="S2" s="784"/>
      <c r="T2" s="785"/>
      <c r="U2" s="627"/>
      <c r="V2" s="784"/>
      <c r="W2" s="785"/>
      <c r="X2" s="627"/>
      <c r="Y2" s="784"/>
      <c r="Z2" s="785"/>
      <c r="AA2" s="627"/>
      <c r="AB2" s="784"/>
      <c r="AC2" s="785"/>
      <c r="AD2" s="627"/>
      <c r="AE2" s="784"/>
      <c r="AF2" s="785"/>
      <c r="AG2" s="627"/>
      <c r="AH2" s="784"/>
      <c r="AI2" s="785"/>
      <c r="AJ2" s="627"/>
      <c r="AK2" s="784"/>
      <c r="AL2" s="785"/>
      <c r="AM2" s="627"/>
      <c r="AN2" s="784"/>
      <c r="AO2" s="785"/>
      <c r="AP2" s="627"/>
      <c r="AQ2" s="784"/>
      <c r="AR2" s="785"/>
      <c r="AS2" s="627"/>
      <c r="AT2" s="784"/>
      <c r="AU2" s="785"/>
      <c r="AV2" s="627"/>
      <c r="AW2" s="784"/>
      <c r="AX2" s="785"/>
      <c r="AY2" s="628"/>
      <c r="AZ2" s="784"/>
      <c r="BA2" s="785"/>
      <c r="BC2" s="784"/>
      <c r="BD2" s="785"/>
      <c r="BE2" s="628"/>
      <c r="BF2" s="784"/>
      <c r="BG2" s="785"/>
      <c r="BI2" s="784"/>
      <c r="BJ2" s="785"/>
      <c r="BK2" s="629"/>
      <c r="BL2" s="788"/>
      <c r="BM2" s="789"/>
      <c r="BN2" s="629"/>
      <c r="BO2" s="629"/>
      <c r="BP2" s="788"/>
      <c r="BQ2" s="789"/>
      <c r="BS2" s="788"/>
      <c r="BT2" s="789"/>
      <c r="BV2" s="788"/>
      <c r="BW2" s="789"/>
      <c r="BY2" s="788"/>
      <c r="BZ2" s="789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90" t="s">
        <v>7782</v>
      </c>
      <c r="B1" s="790"/>
      <c r="C1" s="790"/>
      <c r="D1" s="790"/>
      <c r="E1" s="790"/>
      <c r="G1" s="790" t="s">
        <v>7788</v>
      </c>
      <c r="H1" s="790"/>
      <c r="I1" s="790"/>
      <c r="J1" s="790"/>
      <c r="K1" s="790"/>
      <c r="M1" s="790" t="s">
        <v>7790</v>
      </c>
      <c r="N1" s="790"/>
      <c r="O1" s="790"/>
      <c r="P1" s="790"/>
      <c r="Q1" s="790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3"/>
  <sheetViews>
    <sheetView tabSelected="1" zoomScale="90" zoomScaleNormal="90" workbookViewId="0">
      <pane ySplit="2" topLeftCell="A384" activePane="bottomLeft" state="frozen"/>
      <selection pane="bottomLeft" activeCell="G392" sqref="G392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3" style="426" customWidth="1"/>
    <col min="4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91" t="s">
        <v>7624</v>
      </c>
      <c r="B1" s="791"/>
      <c r="C1" s="791"/>
      <c r="D1" s="791"/>
      <c r="E1" s="791"/>
      <c r="G1" s="791" t="s">
        <v>7726</v>
      </c>
      <c r="H1" s="791"/>
      <c r="I1" s="791"/>
      <c r="J1" s="791"/>
      <c r="K1" s="791"/>
      <c r="N1" s="792" t="s">
        <v>7768</v>
      </c>
      <c r="O1" s="792"/>
      <c r="P1" s="792"/>
      <c r="Q1" s="792"/>
      <c r="R1" s="792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SUM(C154:C1004)</f>
        <v>34224734</v>
      </c>
      <c r="M4" s="382">
        <f>L4+L5+L6</f>
        <v>76535194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SUM(I205:I1003)</f>
        <v>40060460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654">
        <v>45364</v>
      </c>
      <c r="B187" s="695" t="s">
        <v>7352</v>
      </c>
      <c r="C187" s="348">
        <v>100000</v>
      </c>
      <c r="D187" s="348"/>
      <c r="E187" s="349">
        <f>E186-C187+D187</f>
        <v>9900000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654">
        <v>45367</v>
      </c>
      <c r="B188" s="655" t="s">
        <v>7962</v>
      </c>
      <c r="C188" s="348">
        <v>100000</v>
      </c>
      <c r="D188" s="348"/>
      <c r="E188" s="349">
        <f t="shared" ref="E188:E255" si="10">E187-C188+D188</f>
        <v>9800000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654">
        <v>45367</v>
      </c>
      <c r="B189" s="337" t="s">
        <v>7978</v>
      </c>
      <c r="C189" s="348">
        <v>1000000</v>
      </c>
      <c r="D189" s="348"/>
      <c r="E189" s="349">
        <f t="shared" si="10"/>
        <v>8800000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654">
        <v>45369</v>
      </c>
      <c r="B190" s="337" t="s">
        <v>7978</v>
      </c>
      <c r="C190" s="348">
        <v>1000000</v>
      </c>
      <c r="D190" s="348"/>
      <c r="E190" s="349">
        <f t="shared" si="10"/>
        <v>7800000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654">
        <v>45369</v>
      </c>
      <c r="B191" s="655" t="s">
        <v>7828</v>
      </c>
      <c r="C191" s="348">
        <v>1000000</v>
      </c>
      <c r="D191" s="348"/>
      <c r="E191" s="349">
        <f t="shared" si="10"/>
        <v>6800000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654">
        <v>45370</v>
      </c>
      <c r="B192" s="337" t="s">
        <v>7981</v>
      </c>
      <c r="C192" s="348">
        <v>300000</v>
      </c>
      <c r="D192" s="348"/>
      <c r="E192" s="349">
        <f t="shared" si="10"/>
        <v>6500000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654">
        <v>45371</v>
      </c>
      <c r="B193" s="337" t="s">
        <v>7982</v>
      </c>
      <c r="C193" s="348">
        <v>50000</v>
      </c>
      <c r="D193" s="348"/>
      <c r="E193" s="349">
        <f t="shared" si="10"/>
        <v>6450000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654">
        <v>45373</v>
      </c>
      <c r="B194" s="337" t="s">
        <v>7986</v>
      </c>
      <c r="C194" s="348">
        <v>500000</v>
      </c>
      <c r="D194" s="348"/>
      <c r="E194" s="349">
        <f t="shared" si="10"/>
        <v>5950000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654">
        <v>45377</v>
      </c>
      <c r="B195" s="337" t="s">
        <v>7987</v>
      </c>
      <c r="C195" s="348">
        <v>500000</v>
      </c>
      <c r="D195" s="348"/>
      <c r="E195" s="349">
        <f t="shared" si="10"/>
        <v>5450000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654">
        <v>45380</v>
      </c>
      <c r="B196" s="337" t="s">
        <v>7988</v>
      </c>
      <c r="C196" s="348">
        <v>500000</v>
      </c>
      <c r="D196" s="348"/>
      <c r="E196" s="349">
        <f t="shared" si="10"/>
        <v>4950000</v>
      </c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654">
        <v>45384</v>
      </c>
      <c r="B197" s="337" t="s">
        <v>7987</v>
      </c>
      <c r="C197" s="348">
        <v>950000</v>
      </c>
      <c r="D197" s="348"/>
      <c r="E197" s="349">
        <f t="shared" si="10"/>
        <v>4000000</v>
      </c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654">
        <v>45385</v>
      </c>
      <c r="B198" s="337" t="s">
        <v>7987</v>
      </c>
      <c r="C198" s="348">
        <v>800000</v>
      </c>
      <c r="D198" s="348"/>
      <c r="E198" s="349">
        <f t="shared" si="10"/>
        <v>3200000</v>
      </c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654">
        <v>45386</v>
      </c>
      <c r="B199" s="337" t="s">
        <v>8013</v>
      </c>
      <c r="C199" s="348"/>
      <c r="D199" s="348">
        <v>500000</v>
      </c>
      <c r="E199" s="349">
        <f t="shared" si="10"/>
        <v>3700000</v>
      </c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654">
        <v>45386</v>
      </c>
      <c r="B200" s="337" t="s">
        <v>7876</v>
      </c>
      <c r="C200" s="348"/>
      <c r="D200" s="348">
        <v>1310000</v>
      </c>
      <c r="E200" s="349">
        <f t="shared" si="10"/>
        <v>5010000</v>
      </c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654">
        <v>45386</v>
      </c>
      <c r="B201" s="695" t="s">
        <v>7352</v>
      </c>
      <c r="C201" s="348">
        <v>5000</v>
      </c>
      <c r="D201" s="348"/>
      <c r="E201" s="349">
        <f t="shared" si="10"/>
        <v>5005000</v>
      </c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654">
        <v>45386</v>
      </c>
      <c r="B202" s="695" t="s">
        <v>7352</v>
      </c>
      <c r="C202" s="348">
        <v>13100</v>
      </c>
      <c r="D202" s="348"/>
      <c r="E202" s="349">
        <f t="shared" si="10"/>
        <v>4991900</v>
      </c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654">
        <v>45386</v>
      </c>
      <c r="B203" s="655" t="s">
        <v>7708</v>
      </c>
      <c r="C203" s="348">
        <v>700000</v>
      </c>
      <c r="D203" s="348"/>
      <c r="E203" s="349">
        <f t="shared" si="10"/>
        <v>4291900</v>
      </c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x14ac:dyDescent="0.25">
      <c r="A204" s="654">
        <v>45388</v>
      </c>
      <c r="B204" s="655" t="s">
        <v>8015</v>
      </c>
      <c r="C204" s="348">
        <v>200000</v>
      </c>
      <c r="D204" s="348"/>
      <c r="E204" s="349">
        <f t="shared" si="10"/>
        <v>4091900</v>
      </c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654">
        <v>45402</v>
      </c>
      <c r="B205" s="337" t="s">
        <v>8023</v>
      </c>
      <c r="C205" s="348"/>
      <c r="D205" s="348">
        <v>2700000</v>
      </c>
      <c r="E205" s="349">
        <f t="shared" si="10"/>
        <v>6791900</v>
      </c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654">
        <v>45402</v>
      </c>
      <c r="B206" s="695" t="s">
        <v>7352</v>
      </c>
      <c r="C206" s="348">
        <v>27000</v>
      </c>
      <c r="D206" s="348"/>
      <c r="E206" s="349">
        <f t="shared" si="10"/>
        <v>6764900</v>
      </c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654">
        <v>45404</v>
      </c>
      <c r="B207" s="655" t="s">
        <v>7962</v>
      </c>
      <c r="C207" s="348">
        <v>300000</v>
      </c>
      <c r="D207" s="348"/>
      <c r="E207" s="349">
        <f t="shared" si="10"/>
        <v>6464900</v>
      </c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ht="30" x14ac:dyDescent="0.25">
      <c r="A208" s="654">
        <v>45404</v>
      </c>
      <c r="B208" s="655" t="s">
        <v>8027</v>
      </c>
      <c r="C208" s="348">
        <v>300000</v>
      </c>
      <c r="D208" s="348"/>
      <c r="E208" s="349">
        <f t="shared" si="10"/>
        <v>6164900</v>
      </c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654">
        <v>45404</v>
      </c>
      <c r="B209" s="655" t="s">
        <v>8038</v>
      </c>
      <c r="C209" s="348">
        <v>13600</v>
      </c>
      <c r="D209" s="348"/>
      <c r="E209" s="349">
        <f t="shared" si="10"/>
        <v>6151300</v>
      </c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654">
        <v>45404</v>
      </c>
      <c r="B210" s="655" t="s">
        <v>8038</v>
      </c>
      <c r="C210" s="348">
        <v>3600</v>
      </c>
      <c r="D210" s="348"/>
      <c r="E210" s="349">
        <f t="shared" si="10"/>
        <v>6147700</v>
      </c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654">
        <v>45409</v>
      </c>
      <c r="B211" s="655" t="s">
        <v>7987</v>
      </c>
      <c r="C211" s="348">
        <v>500000</v>
      </c>
      <c r="D211" s="348"/>
      <c r="E211" s="349">
        <f t="shared" si="10"/>
        <v>5647700</v>
      </c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654">
        <v>45416</v>
      </c>
      <c r="B212" s="655" t="s">
        <v>8058</v>
      </c>
      <c r="C212" s="348">
        <v>500000</v>
      </c>
      <c r="D212" s="348"/>
      <c r="E212" s="349">
        <f t="shared" si="10"/>
        <v>5147700</v>
      </c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654">
        <v>45418</v>
      </c>
      <c r="B213" s="655" t="s">
        <v>7894</v>
      </c>
      <c r="C213" s="348">
        <v>300000</v>
      </c>
      <c r="D213" s="348"/>
      <c r="E213" s="349">
        <f t="shared" si="10"/>
        <v>4847700</v>
      </c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654">
        <v>45418</v>
      </c>
      <c r="B214" s="655" t="s">
        <v>8046</v>
      </c>
      <c r="C214" s="348">
        <v>50000</v>
      </c>
      <c r="D214" s="348"/>
      <c r="E214" s="349">
        <f t="shared" si="10"/>
        <v>4797700</v>
      </c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654">
        <v>45420</v>
      </c>
      <c r="B215" s="655" t="s">
        <v>8056</v>
      </c>
      <c r="C215" s="348"/>
      <c r="D215" s="348">
        <v>8254400</v>
      </c>
      <c r="E215" s="349">
        <f t="shared" si="10"/>
        <v>13052100</v>
      </c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654">
        <v>45422</v>
      </c>
      <c r="B216" s="655" t="s">
        <v>8060</v>
      </c>
      <c r="C216" s="348">
        <v>170000</v>
      </c>
      <c r="D216" s="348"/>
      <c r="E216" s="349">
        <f t="shared" si="10"/>
        <v>12882100</v>
      </c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654">
        <v>45422</v>
      </c>
      <c r="B217" s="655" t="s">
        <v>8059</v>
      </c>
      <c r="C217" s="348">
        <v>100000</v>
      </c>
      <c r="D217" s="348"/>
      <c r="E217" s="349">
        <f t="shared" si="10"/>
        <v>12782100</v>
      </c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654">
        <v>45423</v>
      </c>
      <c r="B218" s="655" t="s">
        <v>8078</v>
      </c>
      <c r="C218" s="348">
        <v>100000</v>
      </c>
      <c r="D218" s="348"/>
      <c r="E218" s="349">
        <f t="shared" si="10"/>
        <v>12682100</v>
      </c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654">
        <v>45425</v>
      </c>
      <c r="B219" s="655" t="s">
        <v>8063</v>
      </c>
      <c r="C219" s="348">
        <v>51350</v>
      </c>
      <c r="D219" s="348"/>
      <c r="E219" s="349">
        <f t="shared" si="10"/>
        <v>12630750</v>
      </c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654">
        <v>45426</v>
      </c>
      <c r="B220" s="655" t="s">
        <v>8046</v>
      </c>
      <c r="C220" s="348">
        <v>50000</v>
      </c>
      <c r="D220" s="348"/>
      <c r="E220" s="349">
        <f t="shared" si="10"/>
        <v>12580750</v>
      </c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ht="30" x14ac:dyDescent="0.25">
      <c r="A221" s="654">
        <v>45427</v>
      </c>
      <c r="B221" s="655" t="s">
        <v>8064</v>
      </c>
      <c r="C221" s="348">
        <v>26300</v>
      </c>
      <c r="D221" s="348"/>
      <c r="E221" s="349">
        <f t="shared" si="10"/>
        <v>12554450</v>
      </c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654">
        <v>45427</v>
      </c>
      <c r="B222" s="655" t="s">
        <v>8065</v>
      </c>
      <c r="C222" s="348">
        <v>60000</v>
      </c>
      <c r="D222" s="348"/>
      <c r="E222" s="349">
        <f t="shared" si="10"/>
        <v>12494450</v>
      </c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654">
        <v>45427</v>
      </c>
      <c r="B223" s="655" t="s">
        <v>7987</v>
      </c>
      <c r="C223" s="348">
        <v>500000</v>
      </c>
      <c r="D223" s="348"/>
      <c r="E223" s="349">
        <f t="shared" si="10"/>
        <v>11994450</v>
      </c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4">
        <v>45427</v>
      </c>
      <c r="B224" s="655" t="s">
        <v>8066</v>
      </c>
      <c r="C224" s="348">
        <v>600000</v>
      </c>
      <c r="D224" s="348"/>
      <c r="E224" s="349">
        <f t="shared" si="10"/>
        <v>11394450</v>
      </c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4">
        <v>45429</v>
      </c>
      <c r="B225" s="655" t="s">
        <v>8067</v>
      </c>
      <c r="C225" s="348">
        <v>15000</v>
      </c>
      <c r="D225" s="348"/>
      <c r="E225" s="349">
        <f t="shared" si="10"/>
        <v>11379450</v>
      </c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4">
        <v>45429</v>
      </c>
      <c r="B226" s="655" t="s">
        <v>8068</v>
      </c>
      <c r="C226" s="348">
        <v>120000</v>
      </c>
      <c r="D226" s="348"/>
      <c r="E226" s="349">
        <f t="shared" si="10"/>
        <v>11259450</v>
      </c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4">
        <v>45430</v>
      </c>
      <c r="B227" s="655" t="s">
        <v>8046</v>
      </c>
      <c r="C227" s="348">
        <v>100000</v>
      </c>
      <c r="D227" s="348"/>
      <c r="E227" s="349">
        <f t="shared" si="10"/>
        <v>11159450</v>
      </c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4">
        <v>45432</v>
      </c>
      <c r="B228" s="655" t="s">
        <v>8072</v>
      </c>
      <c r="C228" s="348">
        <v>275000</v>
      </c>
      <c r="D228" s="348"/>
      <c r="E228" s="349">
        <f t="shared" si="10"/>
        <v>10884450</v>
      </c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4">
        <v>45432</v>
      </c>
      <c r="B229" s="655" t="s">
        <v>8073</v>
      </c>
      <c r="C229" s="348">
        <v>96000</v>
      </c>
      <c r="D229" s="348"/>
      <c r="E229" s="349">
        <f t="shared" si="10"/>
        <v>10788450</v>
      </c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ht="30" x14ac:dyDescent="0.25">
      <c r="A230" s="654">
        <v>45434</v>
      </c>
      <c r="B230" s="655" t="s">
        <v>8064</v>
      </c>
      <c r="C230" s="349">
        <v>39450</v>
      </c>
      <c r="D230" s="348"/>
      <c r="E230" s="349">
        <f t="shared" si="10"/>
        <v>10749000</v>
      </c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4">
        <v>45434</v>
      </c>
      <c r="B231" s="655" t="s">
        <v>8076</v>
      </c>
      <c r="C231" s="349">
        <v>50000</v>
      </c>
      <c r="D231" s="348"/>
      <c r="E231" s="349">
        <f t="shared" si="10"/>
        <v>10699000</v>
      </c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4">
        <v>45434</v>
      </c>
      <c r="B232" s="655" t="s">
        <v>8077</v>
      </c>
      <c r="C232" s="349">
        <v>1000000</v>
      </c>
      <c r="D232" s="348"/>
      <c r="E232" s="349">
        <f t="shared" si="10"/>
        <v>9699000</v>
      </c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4">
        <v>45434</v>
      </c>
      <c r="B233" s="655" t="s">
        <v>8079</v>
      </c>
      <c r="C233" s="349">
        <v>15200</v>
      </c>
      <c r="D233" s="348"/>
      <c r="E233" s="349">
        <f t="shared" si="10"/>
        <v>9683800</v>
      </c>
      <c r="G233" s="669">
        <v>45339</v>
      </c>
      <c r="H233" s="655" t="s">
        <v>7920</v>
      </c>
      <c r="I233" s="348">
        <v>108600</v>
      </c>
      <c r="J233" s="349"/>
      <c r="K233" s="420">
        <f t="shared" si="9"/>
        <v>9394036.6699999999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4">
        <v>45434</v>
      </c>
      <c r="B234" s="655" t="s">
        <v>8077</v>
      </c>
      <c r="C234" s="349">
        <v>400000</v>
      </c>
      <c r="D234" s="348"/>
      <c r="E234" s="349">
        <f t="shared" si="10"/>
        <v>9283800</v>
      </c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9144036.6699999999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4">
        <v>45434</v>
      </c>
      <c r="B235" s="695" t="s">
        <v>7352</v>
      </c>
      <c r="C235" s="348">
        <v>82544</v>
      </c>
      <c r="D235" s="348"/>
      <c r="E235" s="349">
        <f t="shared" si="10"/>
        <v>9201256</v>
      </c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8944036.6699999999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4">
        <v>45437</v>
      </c>
      <c r="B236" s="655" t="s">
        <v>8046</v>
      </c>
      <c r="C236" s="348">
        <v>50000</v>
      </c>
      <c r="D236" s="348"/>
      <c r="E236" s="349">
        <f t="shared" si="10"/>
        <v>9151256</v>
      </c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8839236.6699999999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4">
        <v>45441</v>
      </c>
      <c r="B237" s="655" t="s">
        <v>8058</v>
      </c>
      <c r="C237" s="348">
        <v>500000</v>
      </c>
      <c r="D237" s="348"/>
      <c r="E237" s="349">
        <f t="shared" si="10"/>
        <v>8651256</v>
      </c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8639236.6699999999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4">
        <v>45441</v>
      </c>
      <c r="B238" s="655" t="s">
        <v>8090</v>
      </c>
      <c r="C238" s="348">
        <v>370000</v>
      </c>
      <c r="D238" s="348"/>
      <c r="E238" s="349">
        <f t="shared" si="10"/>
        <v>8281256</v>
      </c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8439236.6699999999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4">
        <v>45442</v>
      </c>
      <c r="B239" s="655" t="s">
        <v>8091</v>
      </c>
      <c r="C239" s="348">
        <v>100000</v>
      </c>
      <c r="D239" s="348"/>
      <c r="E239" s="349">
        <f t="shared" si="10"/>
        <v>8181256</v>
      </c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8399236.6699999999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4">
        <v>45442</v>
      </c>
      <c r="B240" s="655" t="s">
        <v>8093</v>
      </c>
      <c r="C240" s="348">
        <v>309000</v>
      </c>
      <c r="D240" s="348"/>
      <c r="E240" s="349">
        <f t="shared" si="10"/>
        <v>7872256</v>
      </c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8149236.6699999999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4">
        <v>45442</v>
      </c>
      <c r="B241" s="655" t="s">
        <v>8094</v>
      </c>
      <c r="C241" s="348"/>
      <c r="D241" s="348">
        <v>7214580</v>
      </c>
      <c r="E241" s="349">
        <f t="shared" si="10"/>
        <v>15086836</v>
      </c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8109236.6699999999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4">
        <v>45443</v>
      </c>
      <c r="B242" s="655" t="s">
        <v>8096</v>
      </c>
      <c r="C242" s="348">
        <v>150000</v>
      </c>
      <c r="D242" s="348"/>
      <c r="E242" s="349">
        <f t="shared" si="10"/>
        <v>14936836</v>
      </c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8089056.6699999999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4">
        <v>45444</v>
      </c>
      <c r="B243" s="655" t="s">
        <v>8046</v>
      </c>
      <c r="C243" s="348">
        <v>100000</v>
      </c>
      <c r="D243" s="348"/>
      <c r="E243" s="349">
        <f t="shared" si="10"/>
        <v>14836836</v>
      </c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7789056.6699999999</v>
      </c>
      <c r="N243" s="656"/>
      <c r="O243" s="655"/>
      <c r="P243" s="348"/>
      <c r="Q243" s="348"/>
      <c r="R243" s="563"/>
    </row>
    <row r="244" spans="1:18" s="18" customFormat="1" ht="30" x14ac:dyDescent="0.25">
      <c r="A244" s="654">
        <v>45444</v>
      </c>
      <c r="B244" s="655" t="s">
        <v>8076</v>
      </c>
      <c r="C244" s="348">
        <v>50000</v>
      </c>
      <c r="D244" s="348"/>
      <c r="E244" s="349">
        <f t="shared" si="10"/>
        <v>14786836</v>
      </c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7160386.6699999999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4">
        <v>45444</v>
      </c>
      <c r="B245" s="655" t="s">
        <v>7987</v>
      </c>
      <c r="C245" s="348">
        <v>900000</v>
      </c>
      <c r="D245" s="348"/>
      <c r="E245" s="349">
        <f t="shared" si="10"/>
        <v>13886836</v>
      </c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6963496.6699999999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4">
        <v>45447</v>
      </c>
      <c r="B246" s="655" t="s">
        <v>8098</v>
      </c>
      <c r="C246" s="348">
        <v>500000</v>
      </c>
      <c r="D246" s="348"/>
      <c r="E246" s="349">
        <f t="shared" si="10"/>
        <v>13386836</v>
      </c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6888546.6699999999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4">
        <v>45447</v>
      </c>
      <c r="B247" s="655" t="s">
        <v>7987</v>
      </c>
      <c r="C247" s="348">
        <v>700000</v>
      </c>
      <c r="D247" s="348"/>
      <c r="E247" s="349">
        <f t="shared" si="10"/>
        <v>12686836</v>
      </c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6583926.6699999999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4">
        <v>45449</v>
      </c>
      <c r="B248" s="655" t="s">
        <v>7987</v>
      </c>
      <c r="C248" s="348">
        <v>500000</v>
      </c>
      <c r="D248" s="348"/>
      <c r="E248" s="349">
        <f t="shared" si="10"/>
        <v>12186836</v>
      </c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6543926.6699999999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4">
        <v>45449</v>
      </c>
      <c r="B249" s="655" t="s">
        <v>7987</v>
      </c>
      <c r="C249" s="348">
        <v>400000</v>
      </c>
      <c r="D249" s="348"/>
      <c r="E249" s="349">
        <f t="shared" si="10"/>
        <v>11786836</v>
      </c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6394926.6699999999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4">
        <v>45453</v>
      </c>
      <c r="B250" s="655" t="s">
        <v>8103</v>
      </c>
      <c r="C250" s="348">
        <v>500000</v>
      </c>
      <c r="D250" s="348"/>
      <c r="E250" s="349">
        <f t="shared" si="10"/>
        <v>11286836</v>
      </c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6094926.6699999999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4">
        <v>45454</v>
      </c>
      <c r="B251" s="655" t="s">
        <v>8104</v>
      </c>
      <c r="C251" s="348">
        <v>200000</v>
      </c>
      <c r="D251" s="348"/>
      <c r="E251" s="349">
        <f t="shared" si="10"/>
        <v>11086836</v>
      </c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5819926.6699999999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4">
        <v>45454</v>
      </c>
      <c r="B252" s="655" t="s">
        <v>8104</v>
      </c>
      <c r="C252" s="348">
        <v>200000</v>
      </c>
      <c r="D252" s="348"/>
      <c r="E252" s="349">
        <f t="shared" si="10"/>
        <v>10886836</v>
      </c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4819926.67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4">
        <v>45454</v>
      </c>
      <c r="B253" s="655" t="s">
        <v>8105</v>
      </c>
      <c r="C253" s="348">
        <v>200000</v>
      </c>
      <c r="D253" s="348"/>
      <c r="E253" s="349">
        <f t="shared" si="10"/>
        <v>10686836</v>
      </c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4624426.67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4">
        <v>45454</v>
      </c>
      <c r="B254" s="655" t="s">
        <v>8106</v>
      </c>
      <c r="C254" s="348">
        <v>100000</v>
      </c>
      <c r="D254" s="348"/>
      <c r="E254" s="349">
        <f t="shared" si="10"/>
        <v>10586836</v>
      </c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4602826.67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4">
        <v>45454</v>
      </c>
      <c r="B255" s="655" t="s">
        <v>8107</v>
      </c>
      <c r="C255" s="348">
        <v>193760</v>
      </c>
      <c r="D255" s="348"/>
      <c r="E255" s="349">
        <f t="shared" si="10"/>
        <v>10393076</v>
      </c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4524326.67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4324326.67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4124326.67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4108326.67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392" si="11">J259+K258-I259</f>
        <v>4008326.67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1"/>
        <v>3975326.67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1"/>
        <v>3925326.67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1"/>
        <v>3779326.67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1"/>
        <v>3643390.67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1"/>
        <v>3613390.67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1"/>
        <v>2280390.67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1"/>
        <v>2225990.67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1"/>
        <v>2125990.67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1"/>
        <v>2025990.67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1"/>
        <v>1955990.67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1"/>
        <v>1905990.67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1"/>
        <v>1680990.67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1"/>
        <v>1659990.67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1"/>
        <v>1650990.67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1"/>
        <v>1417490.67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1"/>
        <v>1381890.67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1"/>
        <v>1349890.67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1"/>
        <v>1337890.67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1"/>
        <v>1297890.67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1"/>
        <v>1047890.6699999999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1"/>
        <v>922890.66999999993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1"/>
        <v>875890.66999999993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1"/>
        <v>815290.66999999993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1"/>
        <v>805690.66999999993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1"/>
        <v>765740.66999999993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1"/>
        <v>5825740.6699999999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1"/>
        <v>11835740.67</v>
      </c>
      <c r="L286" s="380"/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95" t="s">
        <v>7352</v>
      </c>
      <c r="I287" s="689">
        <v>110000</v>
      </c>
      <c r="J287" s="348"/>
      <c r="K287" s="420">
        <f t="shared" si="11"/>
        <v>11725740.67</v>
      </c>
      <c r="L287" s="380"/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7971</v>
      </c>
      <c r="I288" s="348">
        <v>5060000</v>
      </c>
      <c r="J288" s="348"/>
      <c r="K288" s="420">
        <f t="shared" si="11"/>
        <v>6665740.6699999999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7972</v>
      </c>
      <c r="I289" s="348">
        <v>250000</v>
      </c>
      <c r="J289" s="348"/>
      <c r="K289" s="420">
        <f t="shared" si="11"/>
        <v>6415740.6699999999</v>
      </c>
      <c r="N289" s="656"/>
      <c r="O289" s="655"/>
      <c r="P289" s="348"/>
      <c r="Q289" s="348"/>
      <c r="R289" s="563"/>
    </row>
    <row r="290" spans="1:18" s="18" customFormat="1" x14ac:dyDescent="0.25">
      <c r="A290" s="656"/>
      <c r="B290" s="655"/>
      <c r="C290" s="348"/>
      <c r="D290" s="348"/>
      <c r="E290" s="349"/>
      <c r="G290" s="669">
        <v>45364</v>
      </c>
      <c r="H290" s="655" t="s">
        <v>7973</v>
      </c>
      <c r="I290" s="348">
        <v>50000</v>
      </c>
      <c r="J290" s="348"/>
      <c r="K290" s="420">
        <f t="shared" si="11"/>
        <v>6365740.6699999999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45364</v>
      </c>
      <c r="H291" s="655" t="s">
        <v>7974</v>
      </c>
      <c r="I291" s="348">
        <v>25500</v>
      </c>
      <c r="J291" s="348"/>
      <c r="K291" s="420">
        <f t="shared" si="11"/>
        <v>6340240.6699999999</v>
      </c>
      <c r="N291" s="656"/>
      <c r="O291" s="655"/>
      <c r="P291" s="348"/>
      <c r="Q291" s="348"/>
      <c r="R291" s="563"/>
    </row>
    <row r="292" spans="1:18" s="18" customFormat="1" ht="30" x14ac:dyDescent="0.25">
      <c r="A292" s="656"/>
      <c r="B292" s="655"/>
      <c r="C292" s="348"/>
      <c r="D292" s="348"/>
      <c r="E292" s="349"/>
      <c r="G292" s="669">
        <v>45365</v>
      </c>
      <c r="H292" s="655" t="s">
        <v>7953</v>
      </c>
      <c r="I292" s="348">
        <v>100000</v>
      </c>
      <c r="J292" s="348"/>
      <c r="K292" s="420">
        <f t="shared" si="11"/>
        <v>6240240.6699999999</v>
      </c>
      <c r="N292" s="656"/>
      <c r="O292" s="655"/>
      <c r="P292" s="348"/>
      <c r="Q292" s="348"/>
      <c r="R292" s="563"/>
    </row>
    <row r="293" spans="1:18" s="18" customFormat="1" ht="30" x14ac:dyDescent="0.25">
      <c r="A293" s="656"/>
      <c r="B293" s="655"/>
      <c r="C293" s="348"/>
      <c r="D293" s="348"/>
      <c r="E293" s="349"/>
      <c r="G293" s="669">
        <v>45366</v>
      </c>
      <c r="H293" s="655" t="s">
        <v>7977</v>
      </c>
      <c r="I293" s="348">
        <v>250000</v>
      </c>
      <c r="J293" s="348"/>
      <c r="K293" s="420">
        <f t="shared" si="11"/>
        <v>5990240.6699999999</v>
      </c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69">
        <v>45367</v>
      </c>
      <c r="H294" s="655" t="s">
        <v>7976</v>
      </c>
      <c r="I294" s="348">
        <v>58470</v>
      </c>
      <c r="J294" s="348"/>
      <c r="K294" s="420">
        <f t="shared" si="11"/>
        <v>5931770.6699999999</v>
      </c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69">
        <v>45369</v>
      </c>
      <c r="H295" s="655" t="s">
        <v>7610</v>
      </c>
      <c r="I295" s="348">
        <v>791000</v>
      </c>
      <c r="J295" s="348"/>
      <c r="K295" s="420">
        <f t="shared" si="11"/>
        <v>5140770.67</v>
      </c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69">
        <v>45369</v>
      </c>
      <c r="H296" s="655" t="s">
        <v>7979</v>
      </c>
      <c r="I296" s="348">
        <v>10000</v>
      </c>
      <c r="J296" s="348"/>
      <c r="K296" s="420">
        <f t="shared" si="11"/>
        <v>5130770.67</v>
      </c>
      <c r="N296" s="656"/>
      <c r="O296" s="655"/>
      <c r="P296" s="348"/>
      <c r="Q296" s="348"/>
      <c r="R296" s="563"/>
    </row>
    <row r="297" spans="1:18" s="18" customFormat="1" ht="30" x14ac:dyDescent="0.25">
      <c r="A297" s="656"/>
      <c r="B297" s="655"/>
      <c r="C297" s="348"/>
      <c r="D297" s="348"/>
      <c r="E297" s="349"/>
      <c r="G297" s="669">
        <v>45369</v>
      </c>
      <c r="H297" s="655" t="s">
        <v>7963</v>
      </c>
      <c r="I297" s="348">
        <v>38000</v>
      </c>
      <c r="J297" s="348"/>
      <c r="K297" s="420">
        <f t="shared" si="11"/>
        <v>5092770.67</v>
      </c>
      <c r="N297" s="656"/>
      <c r="O297" s="655"/>
      <c r="P297" s="348"/>
      <c r="Q297" s="348"/>
      <c r="R297" s="563"/>
    </row>
    <row r="298" spans="1:18" s="18" customFormat="1" ht="30" x14ac:dyDescent="0.25">
      <c r="A298" s="656"/>
      <c r="B298" s="655"/>
      <c r="C298" s="348"/>
      <c r="D298" s="348"/>
      <c r="E298" s="349"/>
      <c r="G298" s="669">
        <v>45370</v>
      </c>
      <c r="H298" s="655" t="s">
        <v>7942</v>
      </c>
      <c r="I298" s="348">
        <v>30000</v>
      </c>
      <c r="J298" s="348"/>
      <c r="K298" s="420">
        <f t="shared" si="11"/>
        <v>5062770.67</v>
      </c>
      <c r="N298" s="656"/>
      <c r="O298" s="655"/>
      <c r="P298" s="348"/>
      <c r="Q298" s="348"/>
      <c r="R298" s="563"/>
    </row>
    <row r="299" spans="1:18" s="18" customFormat="1" ht="45" x14ac:dyDescent="0.25">
      <c r="A299" s="656"/>
      <c r="B299" s="655"/>
      <c r="C299" s="348"/>
      <c r="D299" s="348"/>
      <c r="E299" s="349"/>
      <c r="G299" s="669">
        <v>45370</v>
      </c>
      <c r="H299" s="655" t="s">
        <v>7980</v>
      </c>
      <c r="I299" s="348">
        <v>43500</v>
      </c>
      <c r="J299" s="348"/>
      <c r="K299" s="420">
        <f t="shared" si="11"/>
        <v>5019270.67</v>
      </c>
      <c r="N299" s="656"/>
      <c r="O299" s="655"/>
      <c r="P299" s="348"/>
      <c r="Q299" s="348"/>
      <c r="R299" s="563"/>
    </row>
    <row r="300" spans="1:18" s="18" customFormat="1" ht="30" x14ac:dyDescent="0.25">
      <c r="A300" s="656"/>
      <c r="B300" s="655"/>
      <c r="C300" s="348"/>
      <c r="D300" s="348"/>
      <c r="E300" s="349"/>
      <c r="G300" s="669">
        <v>45371</v>
      </c>
      <c r="H300" s="655" t="s">
        <v>7983</v>
      </c>
      <c r="I300" s="348">
        <v>288000</v>
      </c>
      <c r="J300" s="348"/>
      <c r="K300" s="420">
        <f t="shared" si="11"/>
        <v>4731270.67</v>
      </c>
      <c r="N300" s="656"/>
      <c r="O300" s="655"/>
      <c r="P300" s="348"/>
      <c r="Q300" s="348"/>
      <c r="R300" s="563"/>
    </row>
    <row r="301" spans="1:18" s="18" customFormat="1" ht="45" x14ac:dyDescent="0.25">
      <c r="A301" s="656"/>
      <c r="B301" s="655"/>
      <c r="C301" s="348"/>
      <c r="D301" s="348"/>
      <c r="E301" s="349"/>
      <c r="G301" s="669">
        <v>45371</v>
      </c>
      <c r="H301" s="695" t="s">
        <v>7984</v>
      </c>
      <c r="I301" s="689">
        <v>150000</v>
      </c>
      <c r="J301" s="348"/>
      <c r="K301" s="420">
        <f t="shared" si="11"/>
        <v>4581270.67</v>
      </c>
      <c r="N301" s="656"/>
      <c r="O301" s="655"/>
      <c r="P301" s="348"/>
      <c r="Q301" s="348"/>
      <c r="R301" s="563"/>
    </row>
    <row r="302" spans="1:18" s="18" customFormat="1" ht="30" x14ac:dyDescent="0.25">
      <c r="A302" s="656"/>
      <c r="B302" s="655"/>
      <c r="C302" s="348"/>
      <c r="D302" s="348"/>
      <c r="E302" s="349"/>
      <c r="G302" s="669">
        <v>45373</v>
      </c>
      <c r="H302" s="655" t="s">
        <v>7985</v>
      </c>
      <c r="I302" s="348">
        <v>60000</v>
      </c>
      <c r="J302" s="348"/>
      <c r="K302" s="420">
        <f t="shared" si="11"/>
        <v>4521270.67</v>
      </c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69">
        <v>45373</v>
      </c>
      <c r="H303" s="655" t="s">
        <v>7989</v>
      </c>
      <c r="I303" s="348">
        <v>20000</v>
      </c>
      <c r="J303" s="348"/>
      <c r="K303" s="420">
        <f t="shared" si="11"/>
        <v>4501270.67</v>
      </c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69">
        <v>45376</v>
      </c>
      <c r="H304" s="655" t="s">
        <v>7995</v>
      </c>
      <c r="I304" s="348">
        <v>151240</v>
      </c>
      <c r="J304" s="348"/>
      <c r="K304" s="420">
        <f t="shared" si="11"/>
        <v>4350030.67</v>
      </c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69">
        <v>45376</v>
      </c>
      <c r="H305" s="655" t="s">
        <v>7994</v>
      </c>
      <c r="I305" s="348">
        <v>46370</v>
      </c>
      <c r="J305" s="348"/>
      <c r="K305" s="420">
        <f t="shared" si="11"/>
        <v>4303660.67</v>
      </c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69">
        <v>45376</v>
      </c>
      <c r="H306" s="655" t="s">
        <v>7993</v>
      </c>
      <c r="I306" s="348">
        <v>368853</v>
      </c>
      <c r="J306" s="348"/>
      <c r="K306" s="420">
        <f t="shared" si="11"/>
        <v>3934807.67</v>
      </c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69">
        <v>45376</v>
      </c>
      <c r="H307" s="655" t="s">
        <v>7992</v>
      </c>
      <c r="I307" s="348">
        <v>100000</v>
      </c>
      <c r="J307" s="348"/>
      <c r="K307" s="420">
        <f t="shared" si="11"/>
        <v>3834807.67</v>
      </c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69">
        <v>45377</v>
      </c>
      <c r="H308" s="655" t="s">
        <v>7991</v>
      </c>
      <c r="I308" s="743">
        <v>300000</v>
      </c>
      <c r="J308" s="348"/>
      <c r="K308" s="420">
        <f t="shared" si="11"/>
        <v>3534807.67</v>
      </c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69">
        <v>45377</v>
      </c>
      <c r="H309" s="655" t="s">
        <v>7990</v>
      </c>
      <c r="I309" s="348">
        <v>150000</v>
      </c>
      <c r="J309" s="348"/>
      <c r="K309" s="420">
        <f t="shared" si="11"/>
        <v>3384807.67</v>
      </c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69">
        <v>45380</v>
      </c>
      <c r="H310" s="655" t="s">
        <v>7989</v>
      </c>
      <c r="I310" s="348">
        <v>18000</v>
      </c>
      <c r="J310" s="348"/>
      <c r="K310" s="420">
        <f t="shared" si="11"/>
        <v>3366807.67</v>
      </c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69">
        <v>45380</v>
      </c>
      <c r="H311" s="655" t="s">
        <v>7989</v>
      </c>
      <c r="I311" s="348">
        <v>18000</v>
      </c>
      <c r="J311" s="348"/>
      <c r="K311" s="420">
        <f t="shared" si="11"/>
        <v>3348807.67</v>
      </c>
      <c r="N311" s="656"/>
      <c r="O311" s="655"/>
      <c r="P311" s="348"/>
      <c r="Q311" s="348"/>
      <c r="R311" s="563"/>
    </row>
    <row r="312" spans="1:18" s="18" customFormat="1" ht="30" x14ac:dyDescent="0.25">
      <c r="A312" s="656"/>
      <c r="B312" s="655"/>
      <c r="C312" s="348"/>
      <c r="D312" s="348"/>
      <c r="E312" s="349"/>
      <c r="G312" s="669">
        <v>45380</v>
      </c>
      <c r="H312" s="655" t="s">
        <v>7998</v>
      </c>
      <c r="I312" s="348">
        <v>1000000</v>
      </c>
      <c r="J312" s="348"/>
      <c r="K312" s="420">
        <f t="shared" si="11"/>
        <v>2348807.67</v>
      </c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69">
        <v>45381</v>
      </c>
      <c r="H313" s="655" t="s">
        <v>7999</v>
      </c>
      <c r="I313" s="348">
        <v>15886</v>
      </c>
      <c r="J313" s="348"/>
      <c r="K313" s="420">
        <f t="shared" si="11"/>
        <v>2332921.67</v>
      </c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69">
        <v>45383</v>
      </c>
      <c r="H314" s="655" t="s">
        <v>8000</v>
      </c>
      <c r="I314" s="348">
        <v>223000</v>
      </c>
      <c r="J314" s="348"/>
      <c r="K314" s="420">
        <f t="shared" si="11"/>
        <v>2109921.67</v>
      </c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69">
        <v>45383</v>
      </c>
      <c r="H315" s="655" t="s">
        <v>8001</v>
      </c>
      <c r="I315" s="348">
        <v>100000</v>
      </c>
      <c r="J315" s="348"/>
      <c r="K315" s="420">
        <f t="shared" si="11"/>
        <v>2009921.67</v>
      </c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69">
        <v>45384</v>
      </c>
      <c r="H316" s="655" t="s">
        <v>8002</v>
      </c>
      <c r="I316" s="348">
        <v>50000</v>
      </c>
      <c r="J316" s="348"/>
      <c r="K316" s="420">
        <f t="shared" si="11"/>
        <v>1959921.67</v>
      </c>
      <c r="N316" s="656"/>
      <c r="O316" s="655"/>
      <c r="P316" s="348"/>
      <c r="Q316" s="348"/>
      <c r="R316" s="563"/>
    </row>
    <row r="317" spans="1:18" s="18" customFormat="1" ht="30" x14ac:dyDescent="0.25">
      <c r="A317" s="656"/>
      <c r="B317" s="655"/>
      <c r="C317" s="348"/>
      <c r="D317" s="348"/>
      <c r="E317" s="349"/>
      <c r="G317" s="669">
        <v>45384</v>
      </c>
      <c r="H317" s="655" t="s">
        <v>8003</v>
      </c>
      <c r="I317" s="348">
        <v>50000</v>
      </c>
      <c r="J317" s="348"/>
      <c r="K317" s="420">
        <f t="shared" si="11"/>
        <v>1909921.67</v>
      </c>
      <c r="N317" s="656"/>
      <c r="O317" s="655"/>
      <c r="P317" s="348"/>
      <c r="Q317" s="348"/>
      <c r="R317" s="563"/>
    </row>
    <row r="318" spans="1:18" s="18" customFormat="1" ht="30" x14ac:dyDescent="0.25">
      <c r="A318" s="656"/>
      <c r="B318" s="655"/>
      <c r="C318" s="348"/>
      <c r="D318" s="348"/>
      <c r="E318" s="349"/>
      <c r="G318" s="669">
        <v>45385</v>
      </c>
      <c r="H318" s="655" t="s">
        <v>8006</v>
      </c>
      <c r="I318" s="348">
        <v>250000</v>
      </c>
      <c r="J318" s="348"/>
      <c r="K318" s="420">
        <f t="shared" si="11"/>
        <v>1659921.67</v>
      </c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69">
        <v>45386</v>
      </c>
      <c r="H319" s="655" t="s">
        <v>8007</v>
      </c>
      <c r="I319" s="348">
        <v>300000</v>
      </c>
      <c r="J319" s="348"/>
      <c r="K319" s="420">
        <f t="shared" si="11"/>
        <v>1359921.67</v>
      </c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69">
        <v>45386</v>
      </c>
      <c r="H320" s="655" t="s">
        <v>8009</v>
      </c>
      <c r="I320" s="348">
        <v>75000</v>
      </c>
      <c r="J320" s="348"/>
      <c r="K320" s="420">
        <f t="shared" si="11"/>
        <v>1284921.67</v>
      </c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69">
        <v>45386</v>
      </c>
      <c r="H321" s="655" t="s">
        <v>7973</v>
      </c>
      <c r="I321" s="348">
        <v>11000</v>
      </c>
      <c r="J321" s="348"/>
      <c r="K321" s="420">
        <f t="shared" si="11"/>
        <v>1273921.67</v>
      </c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69">
        <v>45386</v>
      </c>
      <c r="H322" s="655" t="s">
        <v>8008</v>
      </c>
      <c r="I322" s="348">
        <v>75970</v>
      </c>
      <c r="J322" s="348"/>
      <c r="K322" s="420">
        <f t="shared" si="11"/>
        <v>1197951.67</v>
      </c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69">
        <v>45386</v>
      </c>
      <c r="H323" s="655" t="s">
        <v>8010</v>
      </c>
      <c r="I323" s="348">
        <v>220000</v>
      </c>
      <c r="J323" s="348"/>
      <c r="K323" s="420">
        <f t="shared" si="11"/>
        <v>977951.66999999993</v>
      </c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69">
        <v>45386</v>
      </c>
      <c r="H324" s="655" t="s">
        <v>8011</v>
      </c>
      <c r="I324" s="348">
        <v>75000</v>
      </c>
      <c r="J324" s="348"/>
      <c r="K324" s="420">
        <f t="shared" si="11"/>
        <v>902951.66999999993</v>
      </c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69">
        <v>45386</v>
      </c>
      <c r="H325" s="655" t="s">
        <v>8012</v>
      </c>
      <c r="I325" s="348">
        <v>57260</v>
      </c>
      <c r="J325" s="348"/>
      <c r="K325" s="420">
        <f t="shared" si="11"/>
        <v>845691.66999999993</v>
      </c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69">
        <v>45386</v>
      </c>
      <c r="H326" s="655" t="s">
        <v>8014</v>
      </c>
      <c r="I326" s="348"/>
      <c r="J326" s="348">
        <v>2778135</v>
      </c>
      <c r="K326" s="420">
        <f t="shared" si="11"/>
        <v>3623826.67</v>
      </c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69">
        <v>45386</v>
      </c>
      <c r="H327" s="695" t="s">
        <v>7352</v>
      </c>
      <c r="I327" s="689">
        <v>28000</v>
      </c>
      <c r="J327" s="348"/>
      <c r="K327" s="420">
        <f t="shared" si="11"/>
        <v>3595826.67</v>
      </c>
      <c r="N327" s="656"/>
      <c r="O327" s="655"/>
      <c r="P327" s="348"/>
      <c r="Q327" s="348"/>
      <c r="R327" s="563"/>
    </row>
    <row r="328" spans="1:18" s="18" customFormat="1" ht="30" x14ac:dyDescent="0.25">
      <c r="A328" s="656"/>
      <c r="B328" s="655"/>
      <c r="C328" s="348"/>
      <c r="D328" s="348"/>
      <c r="E328" s="349"/>
      <c r="G328" s="669">
        <v>45388</v>
      </c>
      <c r="H328" s="655" t="s">
        <v>8016</v>
      </c>
      <c r="I328" s="348">
        <v>45000</v>
      </c>
      <c r="J328" s="348"/>
      <c r="K328" s="420">
        <f t="shared" si="11"/>
        <v>3550826.67</v>
      </c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69">
        <v>45388</v>
      </c>
      <c r="H329" s="655" t="s">
        <v>8017</v>
      </c>
      <c r="I329" s="348">
        <v>250000</v>
      </c>
      <c r="J329" s="348"/>
      <c r="K329" s="420">
        <f t="shared" si="11"/>
        <v>3300826.67</v>
      </c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69">
        <v>45389</v>
      </c>
      <c r="H330" s="655" t="s">
        <v>8017</v>
      </c>
      <c r="I330" s="348">
        <v>250000</v>
      </c>
      <c r="J330" s="348"/>
      <c r="K330" s="420">
        <f t="shared" si="11"/>
        <v>3050826.67</v>
      </c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69">
        <v>45390</v>
      </c>
      <c r="H331" s="655" t="s">
        <v>8018</v>
      </c>
      <c r="I331" s="348">
        <v>500000</v>
      </c>
      <c r="J331" s="348"/>
      <c r="K331" s="420">
        <f t="shared" si="11"/>
        <v>2550826.67</v>
      </c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69">
        <v>45391</v>
      </c>
      <c r="H332" s="655" t="s">
        <v>8019</v>
      </c>
      <c r="I332" s="348">
        <v>50000</v>
      </c>
      <c r="J332" s="348"/>
      <c r="K332" s="420">
        <f t="shared" si="11"/>
        <v>2500826.67</v>
      </c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69">
        <v>45398</v>
      </c>
      <c r="H333" s="655" t="s">
        <v>8020</v>
      </c>
      <c r="I333" s="348">
        <v>400000</v>
      </c>
      <c r="J333" s="348"/>
      <c r="K333" s="420">
        <f t="shared" si="11"/>
        <v>2100826.67</v>
      </c>
      <c r="N333" s="656"/>
      <c r="O333" s="655"/>
      <c r="P333" s="348"/>
      <c r="Q333" s="348"/>
      <c r="R333" s="563"/>
    </row>
    <row r="334" spans="1:18" s="18" customFormat="1" ht="30" x14ac:dyDescent="0.25">
      <c r="A334" s="656"/>
      <c r="B334" s="655"/>
      <c r="C334" s="348"/>
      <c r="D334" s="348"/>
      <c r="E334" s="349"/>
      <c r="G334" s="669">
        <v>45400</v>
      </c>
      <c r="H334" s="655" t="s">
        <v>7924</v>
      </c>
      <c r="I334" s="348">
        <v>40000</v>
      </c>
      <c r="J334" s="348"/>
      <c r="K334" s="420">
        <f t="shared" si="11"/>
        <v>2060826.67</v>
      </c>
      <c r="N334" s="656"/>
      <c r="O334" s="655"/>
      <c r="P334" s="348"/>
      <c r="Q334" s="348"/>
      <c r="R334" s="563"/>
    </row>
    <row r="335" spans="1:18" s="18" customFormat="1" x14ac:dyDescent="0.25">
      <c r="A335" s="656"/>
      <c r="B335" s="655"/>
      <c r="C335" s="348"/>
      <c r="D335" s="348"/>
      <c r="E335" s="349"/>
      <c r="G335" s="669">
        <v>45400</v>
      </c>
      <c r="H335" s="655" t="s">
        <v>8021</v>
      </c>
      <c r="I335" s="348">
        <v>40000</v>
      </c>
      <c r="J335" s="348"/>
      <c r="K335" s="420">
        <f t="shared" si="11"/>
        <v>2020826.67</v>
      </c>
      <c r="N335" s="656"/>
      <c r="O335" s="655"/>
      <c r="P335" s="348"/>
      <c r="Q335" s="348"/>
      <c r="R335" s="563"/>
    </row>
    <row r="336" spans="1:18" ht="30" x14ac:dyDescent="0.25">
      <c r="A336" s="656"/>
      <c r="B336" s="655"/>
      <c r="C336" s="348"/>
      <c r="D336" s="348"/>
      <c r="E336" s="349"/>
      <c r="G336" s="669">
        <v>45402</v>
      </c>
      <c r="H336" s="655" t="s">
        <v>8022</v>
      </c>
      <c r="I336" s="348">
        <v>500000</v>
      </c>
      <c r="J336" s="348"/>
      <c r="K336" s="420">
        <f t="shared" si="11"/>
        <v>1520826.67</v>
      </c>
      <c r="N336" s="16"/>
      <c r="O336" s="655"/>
      <c r="P336" s="348"/>
      <c r="Q336" s="348"/>
      <c r="R336" s="563"/>
    </row>
    <row r="337" spans="1:18" ht="30" x14ac:dyDescent="0.25">
      <c r="A337" s="656"/>
      <c r="B337" s="655"/>
      <c r="C337" s="348"/>
      <c r="D337" s="348"/>
      <c r="E337" s="349"/>
      <c r="G337" s="669">
        <v>45403</v>
      </c>
      <c r="H337" s="655" t="s">
        <v>8022</v>
      </c>
      <c r="I337" s="348">
        <v>289650</v>
      </c>
      <c r="J337" s="348"/>
      <c r="K337" s="420">
        <f t="shared" si="11"/>
        <v>1231176.67</v>
      </c>
      <c r="N337" s="16"/>
      <c r="O337" s="655"/>
      <c r="P337" s="348"/>
      <c r="Q337" s="348"/>
      <c r="R337" s="563"/>
    </row>
    <row r="338" spans="1:18" ht="30" x14ac:dyDescent="0.25">
      <c r="A338" s="656"/>
      <c r="B338" s="655"/>
      <c r="C338" s="348"/>
      <c r="D338" s="348"/>
      <c r="E338" s="349"/>
      <c r="G338" s="669">
        <v>45403</v>
      </c>
      <c r="H338" s="337" t="s">
        <v>8025</v>
      </c>
      <c r="I338" s="348">
        <v>55000</v>
      </c>
      <c r="J338" s="348"/>
      <c r="K338" s="420">
        <f t="shared" si="11"/>
        <v>1176176.67</v>
      </c>
      <c r="N338" s="16"/>
      <c r="O338" s="655"/>
      <c r="P338" s="348"/>
      <c r="Q338" s="348"/>
      <c r="R338" s="563"/>
    </row>
    <row r="339" spans="1:18" x14ac:dyDescent="0.25">
      <c r="A339" s="656"/>
      <c r="B339" s="655"/>
      <c r="C339" s="348"/>
      <c r="D339" s="348"/>
      <c r="E339" s="349"/>
      <c r="G339" s="669">
        <v>45404</v>
      </c>
      <c r="H339" s="337" t="s">
        <v>8007</v>
      </c>
      <c r="I339" s="348">
        <v>300000</v>
      </c>
      <c r="J339" s="348"/>
      <c r="K339" s="420">
        <f t="shared" si="11"/>
        <v>876176.66999999993</v>
      </c>
      <c r="N339" s="16"/>
      <c r="O339" s="655"/>
      <c r="P339" s="348"/>
      <c r="Q339" s="348"/>
      <c r="R339" s="563"/>
    </row>
    <row r="340" spans="1:18" ht="30" x14ac:dyDescent="0.25">
      <c r="A340" s="16"/>
      <c r="B340" s="337"/>
      <c r="C340" s="348"/>
      <c r="D340" s="348"/>
      <c r="E340" s="349"/>
      <c r="G340" s="669">
        <v>45404</v>
      </c>
      <c r="H340" s="337" t="s">
        <v>8024</v>
      </c>
      <c r="I340" s="348">
        <v>48970</v>
      </c>
      <c r="J340" s="348"/>
      <c r="K340" s="420">
        <f t="shared" si="11"/>
        <v>827206.66999999993</v>
      </c>
      <c r="N340" s="16"/>
      <c r="O340" s="655"/>
      <c r="P340" s="348"/>
      <c r="Q340" s="348"/>
      <c r="R340" s="563"/>
    </row>
    <row r="341" spans="1:18" ht="30" x14ac:dyDescent="0.25">
      <c r="A341" s="16"/>
      <c r="B341" s="337"/>
      <c r="C341" s="348"/>
      <c r="D341" s="348"/>
      <c r="E341" s="349"/>
      <c r="G341" s="669">
        <v>45404</v>
      </c>
      <c r="H341" s="337" t="s">
        <v>8026</v>
      </c>
      <c r="I341" s="348">
        <v>222500</v>
      </c>
      <c r="J341" s="348"/>
      <c r="K341" s="420">
        <f t="shared" si="11"/>
        <v>604706.66999999993</v>
      </c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669">
        <v>45405</v>
      </c>
      <c r="H342" s="337" t="s">
        <v>8028</v>
      </c>
      <c r="I342" s="348">
        <v>2000</v>
      </c>
      <c r="J342" s="348"/>
      <c r="K342" s="420">
        <f t="shared" si="11"/>
        <v>602706.66999999993</v>
      </c>
      <c r="N342" s="16"/>
      <c r="O342" s="655"/>
      <c r="P342" s="348"/>
      <c r="Q342" s="348"/>
      <c r="R342" s="563"/>
    </row>
    <row r="343" spans="1:18" ht="30" x14ac:dyDescent="0.25">
      <c r="A343" s="16"/>
      <c r="B343" s="337"/>
      <c r="C343" s="348"/>
      <c r="D343" s="348"/>
      <c r="E343" s="349"/>
      <c r="G343" s="669">
        <v>45405</v>
      </c>
      <c r="H343" s="337" t="s">
        <v>8029</v>
      </c>
      <c r="I343" s="348">
        <v>40000</v>
      </c>
      <c r="J343" s="348"/>
      <c r="K343" s="420">
        <f t="shared" si="11"/>
        <v>562706.66999999993</v>
      </c>
      <c r="N343" s="16"/>
      <c r="O343" s="655"/>
      <c r="P343" s="348"/>
      <c r="Q343" s="348"/>
      <c r="R343" s="563"/>
    </row>
    <row r="344" spans="1:18" ht="30" x14ac:dyDescent="0.25">
      <c r="A344" s="16"/>
      <c r="B344" s="337"/>
      <c r="C344" s="348"/>
      <c r="D344" s="348"/>
      <c r="E344" s="349"/>
      <c r="G344" s="669">
        <v>45405</v>
      </c>
      <c r="H344" s="655" t="s">
        <v>8030</v>
      </c>
      <c r="I344" s="348">
        <v>15000</v>
      </c>
      <c r="J344" s="348"/>
      <c r="K344" s="420">
        <f t="shared" si="11"/>
        <v>547706.66999999993</v>
      </c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669">
        <v>45406</v>
      </c>
      <c r="H345" s="655" t="s">
        <v>7755</v>
      </c>
      <c r="I345" s="348"/>
      <c r="J345" s="348">
        <v>10000000</v>
      </c>
      <c r="K345" s="420">
        <f t="shared" si="11"/>
        <v>10547706.67</v>
      </c>
      <c r="N345" s="16"/>
      <c r="O345" s="655"/>
      <c r="P345" s="348"/>
      <c r="Q345" s="348"/>
      <c r="R345" s="563"/>
    </row>
    <row r="346" spans="1:18" ht="30" x14ac:dyDescent="0.25">
      <c r="A346" s="16"/>
      <c r="B346" s="337"/>
      <c r="C346" s="348"/>
      <c r="D346" s="348"/>
      <c r="E346" s="349"/>
      <c r="G346" s="669">
        <v>45407</v>
      </c>
      <c r="H346" s="655" t="s">
        <v>8031</v>
      </c>
      <c r="I346" s="348">
        <v>156000</v>
      </c>
      <c r="J346" s="348"/>
      <c r="K346" s="420">
        <f t="shared" si="11"/>
        <v>10391706.67</v>
      </c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669">
        <v>45408</v>
      </c>
      <c r="H347" s="337" t="s">
        <v>8032</v>
      </c>
      <c r="I347" s="348">
        <v>80000</v>
      </c>
      <c r="J347" s="348"/>
      <c r="K347" s="420">
        <f t="shared" si="11"/>
        <v>10311706.67</v>
      </c>
      <c r="N347" s="16"/>
      <c r="O347" s="655"/>
      <c r="P347" s="348"/>
      <c r="Q347" s="348"/>
      <c r="R347" s="563"/>
    </row>
    <row r="348" spans="1:18" ht="30" x14ac:dyDescent="0.25">
      <c r="A348" s="16"/>
      <c r="B348" s="337"/>
      <c r="C348" s="348"/>
      <c r="D348" s="348"/>
      <c r="E348" s="349"/>
      <c r="G348" s="669">
        <v>45408</v>
      </c>
      <c r="H348" s="337" t="s">
        <v>8033</v>
      </c>
      <c r="I348" s="348">
        <v>51000</v>
      </c>
      <c r="J348" s="348"/>
      <c r="K348" s="420">
        <f t="shared" si="11"/>
        <v>10260706.67</v>
      </c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746">
        <v>45409</v>
      </c>
      <c r="H349" s="747" t="s">
        <v>7971</v>
      </c>
      <c r="I349" s="748">
        <v>5000000</v>
      </c>
      <c r="J349" s="348"/>
      <c r="K349" s="420">
        <f t="shared" si="11"/>
        <v>5260706.67</v>
      </c>
      <c r="N349" s="16"/>
      <c r="O349" s="655"/>
      <c r="P349" s="348"/>
      <c r="Q349" s="348"/>
      <c r="R349" s="563"/>
    </row>
    <row r="350" spans="1:18" ht="30" x14ac:dyDescent="0.25">
      <c r="A350" s="16"/>
      <c r="B350" s="337"/>
      <c r="C350" s="348"/>
      <c r="D350" s="348"/>
      <c r="E350" s="349"/>
      <c r="G350" s="669">
        <v>45409</v>
      </c>
      <c r="H350" s="337" t="s">
        <v>8034</v>
      </c>
      <c r="I350" s="348">
        <v>1000000</v>
      </c>
      <c r="J350" s="348"/>
      <c r="K350" s="420">
        <f t="shared" si="11"/>
        <v>4260706.67</v>
      </c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669">
        <v>45412</v>
      </c>
      <c r="H351" s="337" t="s">
        <v>8036</v>
      </c>
      <c r="I351" s="348">
        <v>300000</v>
      </c>
      <c r="J351" s="348"/>
      <c r="K351" s="420">
        <f t="shared" si="11"/>
        <v>3960706.67</v>
      </c>
      <c r="N351" s="16"/>
      <c r="O351" s="655"/>
      <c r="P351" s="348"/>
      <c r="Q351" s="348"/>
      <c r="R351" s="563"/>
    </row>
    <row r="352" spans="1:18" ht="30" x14ac:dyDescent="0.25">
      <c r="A352" s="16"/>
      <c r="B352" s="337"/>
      <c r="C352" s="348"/>
      <c r="D352" s="348"/>
      <c r="E352" s="349"/>
      <c r="G352" s="669">
        <v>45412</v>
      </c>
      <c r="H352" s="337" t="s">
        <v>8037</v>
      </c>
      <c r="I352" s="348">
        <v>26000</v>
      </c>
      <c r="J352" s="348"/>
      <c r="K352" s="420">
        <f t="shared" si="11"/>
        <v>3934706.67</v>
      </c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669">
        <v>45414</v>
      </c>
      <c r="H353" s="337" t="s">
        <v>8017</v>
      </c>
      <c r="I353" s="348">
        <v>250000</v>
      </c>
      <c r="J353" s="348"/>
      <c r="K353" s="420">
        <f t="shared" si="11"/>
        <v>3684706.67</v>
      </c>
      <c r="N353" s="16"/>
      <c r="O353" s="655"/>
      <c r="P353" s="348"/>
      <c r="Q353" s="348"/>
      <c r="R353" s="563"/>
    </row>
    <row r="354" spans="1:18" ht="30" x14ac:dyDescent="0.25">
      <c r="A354" s="16"/>
      <c r="B354" s="337"/>
      <c r="C354" s="348"/>
      <c r="D354" s="348"/>
      <c r="E354" s="349"/>
      <c r="G354" s="669">
        <v>45414</v>
      </c>
      <c r="H354" s="337" t="s">
        <v>8039</v>
      </c>
      <c r="I354" s="348">
        <v>500000</v>
      </c>
      <c r="J354" s="348"/>
      <c r="K354" s="420">
        <f t="shared" si="11"/>
        <v>3184706.67</v>
      </c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669">
        <v>45414</v>
      </c>
      <c r="H355" s="337" t="s">
        <v>8040</v>
      </c>
      <c r="I355" s="348">
        <v>76000</v>
      </c>
      <c r="J355" s="348"/>
      <c r="K355" s="420">
        <f t="shared" si="11"/>
        <v>3108706.67</v>
      </c>
      <c r="N355" s="16"/>
      <c r="O355" s="655"/>
      <c r="P355" s="348"/>
      <c r="Q355" s="348"/>
      <c r="R355" s="563"/>
    </row>
    <row r="356" spans="1:18" ht="30" x14ac:dyDescent="0.25">
      <c r="A356" s="16"/>
      <c r="B356" s="337"/>
      <c r="C356" s="348"/>
      <c r="D356" s="348"/>
      <c r="E356" s="349"/>
      <c r="G356" s="669">
        <v>45415</v>
      </c>
      <c r="H356" s="337" t="s">
        <v>8041</v>
      </c>
      <c r="I356" s="348">
        <v>20400</v>
      </c>
      <c r="J356" s="348"/>
      <c r="K356" s="420">
        <f t="shared" si="11"/>
        <v>3088306.67</v>
      </c>
      <c r="N356" s="16"/>
      <c r="O356" s="655"/>
      <c r="P356" s="348"/>
      <c r="Q356" s="348"/>
      <c r="R356" s="563"/>
    </row>
    <row r="357" spans="1:18" ht="30" x14ac:dyDescent="0.25">
      <c r="A357" s="16"/>
      <c r="B357" s="337"/>
      <c r="C357" s="348"/>
      <c r="D357" s="348"/>
      <c r="E357" s="349"/>
      <c r="G357" s="669">
        <v>45415</v>
      </c>
      <c r="H357" s="337" t="s">
        <v>7938</v>
      </c>
      <c r="I357" s="348">
        <v>200000</v>
      </c>
      <c r="J357" s="348"/>
      <c r="K357" s="420">
        <f t="shared" si="11"/>
        <v>2888306.67</v>
      </c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669">
        <v>45418</v>
      </c>
      <c r="H358" s="337" t="s">
        <v>8044</v>
      </c>
      <c r="I358" s="348">
        <v>200000</v>
      </c>
      <c r="J358" s="348"/>
      <c r="K358" s="420">
        <f t="shared" si="11"/>
        <v>2688306.67</v>
      </c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669">
        <v>45418</v>
      </c>
      <c r="H359" s="337" t="s">
        <v>8045</v>
      </c>
      <c r="I359" s="348">
        <v>27500</v>
      </c>
      <c r="J359" s="348"/>
      <c r="K359" s="420">
        <f t="shared" si="11"/>
        <v>2660806.67</v>
      </c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669">
        <v>45418</v>
      </c>
      <c r="H360" s="337" t="s">
        <v>8045</v>
      </c>
      <c r="I360" s="348">
        <v>7000</v>
      </c>
      <c r="J360" s="348"/>
      <c r="K360" s="420">
        <f t="shared" si="11"/>
        <v>2653806.67</v>
      </c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669">
        <v>45418</v>
      </c>
      <c r="H361" s="337" t="s">
        <v>7969</v>
      </c>
      <c r="I361" s="348">
        <v>100000</v>
      </c>
      <c r="J361" s="348"/>
      <c r="K361" s="420">
        <f t="shared" si="11"/>
        <v>2553806.67</v>
      </c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669">
        <v>45419</v>
      </c>
      <c r="H362" s="337" t="s">
        <v>8047</v>
      </c>
      <c r="I362" s="348">
        <v>130000</v>
      </c>
      <c r="J362" s="348"/>
      <c r="K362" s="420">
        <f t="shared" si="11"/>
        <v>2423806.67</v>
      </c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669">
        <v>45419</v>
      </c>
      <c r="H363" s="337" t="s">
        <v>8048</v>
      </c>
      <c r="I363" s="348">
        <v>250000</v>
      </c>
      <c r="J363" s="348"/>
      <c r="K363" s="420">
        <f t="shared" si="11"/>
        <v>2173806.67</v>
      </c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669">
        <v>45419</v>
      </c>
      <c r="H364" s="337" t="s">
        <v>8049</v>
      </c>
      <c r="I364" s="348">
        <v>65000</v>
      </c>
      <c r="J364" s="348"/>
      <c r="K364" s="420">
        <f t="shared" si="11"/>
        <v>2108806.67</v>
      </c>
      <c r="N364" s="16"/>
      <c r="O364" s="655"/>
      <c r="P364" s="348"/>
      <c r="Q364" s="348"/>
      <c r="R364" s="563"/>
    </row>
    <row r="365" spans="1:18" ht="30" x14ac:dyDescent="0.25">
      <c r="A365" s="16"/>
      <c r="B365" s="337"/>
      <c r="C365" s="348"/>
      <c r="D365" s="348"/>
      <c r="E365" s="349"/>
      <c r="G365" s="669">
        <v>45419</v>
      </c>
      <c r="H365" s="337" t="s">
        <v>8050</v>
      </c>
      <c r="I365" s="348">
        <v>45000</v>
      </c>
      <c r="J365" s="348"/>
      <c r="K365" s="420">
        <f t="shared" si="11"/>
        <v>2063806.67</v>
      </c>
      <c r="N365" s="16"/>
      <c r="O365" s="655"/>
      <c r="P365" s="348"/>
      <c r="Q365" s="348"/>
      <c r="R365" s="563"/>
    </row>
    <row r="366" spans="1:18" ht="45" x14ac:dyDescent="0.25">
      <c r="A366" s="16"/>
      <c r="B366" s="337"/>
      <c r="C366" s="348"/>
      <c r="D366" s="348"/>
      <c r="E366" s="349"/>
      <c r="G366" s="669">
        <v>45419</v>
      </c>
      <c r="H366" s="337" t="s">
        <v>8051</v>
      </c>
      <c r="I366" s="348">
        <v>50000</v>
      </c>
      <c r="J366" s="348"/>
      <c r="K366" s="420">
        <f t="shared" si="11"/>
        <v>2013806.67</v>
      </c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669">
        <v>45419</v>
      </c>
      <c r="H367" s="695" t="s">
        <v>7352</v>
      </c>
      <c r="I367" s="689">
        <v>100000</v>
      </c>
      <c r="J367" s="348"/>
      <c r="K367" s="420">
        <f t="shared" si="11"/>
        <v>1913806.67</v>
      </c>
      <c r="N367" s="16"/>
      <c r="O367" s="655"/>
      <c r="P367" s="348"/>
      <c r="Q367" s="348"/>
      <c r="R367" s="563"/>
    </row>
    <row r="368" spans="1:18" ht="30" x14ac:dyDescent="0.25">
      <c r="A368" s="16"/>
      <c r="B368" s="337"/>
      <c r="C368" s="348"/>
      <c r="D368" s="348"/>
      <c r="E368" s="349"/>
      <c r="G368" s="669">
        <v>45420</v>
      </c>
      <c r="H368" s="337" t="s">
        <v>8029</v>
      </c>
      <c r="I368" s="348">
        <v>40000</v>
      </c>
      <c r="J368" s="348"/>
      <c r="K368" s="420">
        <f t="shared" si="11"/>
        <v>1873806.67</v>
      </c>
      <c r="N368" s="16"/>
      <c r="O368" s="655"/>
      <c r="P368" s="348"/>
      <c r="Q368" s="348"/>
      <c r="R368" s="563"/>
    </row>
    <row r="369" spans="1:18" ht="30" x14ac:dyDescent="0.25">
      <c r="A369" s="16"/>
      <c r="B369" s="337"/>
      <c r="C369" s="348"/>
      <c r="D369" s="348"/>
      <c r="E369" s="349"/>
      <c r="G369" s="669">
        <v>45420</v>
      </c>
      <c r="H369" s="337" t="s">
        <v>8054</v>
      </c>
      <c r="I369" s="348">
        <v>50000</v>
      </c>
      <c r="J369" s="348"/>
      <c r="K369" s="420">
        <f t="shared" si="11"/>
        <v>1823806.67</v>
      </c>
      <c r="N369" s="16"/>
      <c r="O369" s="655"/>
      <c r="P369" s="348"/>
      <c r="Q369" s="348"/>
      <c r="R369" s="563"/>
    </row>
    <row r="370" spans="1:18" ht="30" x14ac:dyDescent="0.25">
      <c r="A370" s="16"/>
      <c r="B370" s="337"/>
      <c r="C370" s="348"/>
      <c r="D370" s="348"/>
      <c r="E370" s="349"/>
      <c r="G370" s="669">
        <v>45420</v>
      </c>
      <c r="H370" s="337" t="s">
        <v>8055</v>
      </c>
      <c r="I370" s="348">
        <v>400000</v>
      </c>
      <c r="J370" s="348"/>
      <c r="K370" s="420">
        <f t="shared" si="11"/>
        <v>1423806.67</v>
      </c>
      <c r="N370" s="16"/>
      <c r="O370" s="655"/>
      <c r="P370" s="348"/>
      <c r="Q370" s="348"/>
      <c r="R370" s="563"/>
    </row>
    <row r="371" spans="1:18" ht="30" x14ac:dyDescent="0.25">
      <c r="A371" s="16"/>
      <c r="B371" s="337"/>
      <c r="C371" s="348"/>
      <c r="D371" s="348"/>
      <c r="E371" s="349"/>
      <c r="G371" s="669">
        <v>45420</v>
      </c>
      <c r="H371" s="337" t="s">
        <v>8039</v>
      </c>
      <c r="I371" s="348">
        <v>750000</v>
      </c>
      <c r="J371" s="348"/>
      <c r="K371" s="420">
        <f t="shared" si="11"/>
        <v>673806.66999999993</v>
      </c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669">
        <v>45421</v>
      </c>
      <c r="H372" s="337" t="s">
        <v>8057</v>
      </c>
      <c r="I372" s="348">
        <v>530000</v>
      </c>
      <c r="J372" s="348"/>
      <c r="K372" s="420">
        <f t="shared" si="11"/>
        <v>143806.66999999993</v>
      </c>
      <c r="N372" s="16"/>
      <c r="O372" s="655"/>
      <c r="P372" s="348"/>
      <c r="Q372" s="348"/>
      <c r="R372" s="563"/>
    </row>
    <row r="373" spans="1:18" ht="30" x14ac:dyDescent="0.25">
      <c r="A373" s="16"/>
      <c r="B373" s="337"/>
      <c r="C373" s="348"/>
      <c r="D373" s="348"/>
      <c r="E373" s="349"/>
      <c r="G373" s="669">
        <v>45423</v>
      </c>
      <c r="H373" s="337" t="s">
        <v>8062</v>
      </c>
      <c r="I373" s="348">
        <v>57000</v>
      </c>
      <c r="J373" s="348"/>
      <c r="K373" s="420">
        <f t="shared" si="11"/>
        <v>86806.669999999925</v>
      </c>
      <c r="N373" s="16"/>
      <c r="O373" s="655"/>
      <c r="P373" s="348"/>
      <c r="Q373" s="348"/>
      <c r="R373" s="563"/>
    </row>
    <row r="374" spans="1:18" ht="30" x14ac:dyDescent="0.25">
      <c r="A374" s="16"/>
      <c r="B374" s="337"/>
      <c r="C374" s="348"/>
      <c r="D374" s="348"/>
      <c r="E374" s="349"/>
      <c r="G374" s="669">
        <v>45423</v>
      </c>
      <c r="H374" s="337" t="s">
        <v>8061</v>
      </c>
      <c r="I374" s="348">
        <v>84800</v>
      </c>
      <c r="J374" s="348"/>
      <c r="K374" s="420">
        <f t="shared" si="11"/>
        <v>2006.6699999999255</v>
      </c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669">
        <v>45432</v>
      </c>
      <c r="H375" s="655" t="s">
        <v>8069</v>
      </c>
      <c r="I375" s="348"/>
      <c r="J375" s="348">
        <v>750000</v>
      </c>
      <c r="K375" s="420">
        <f t="shared" si="11"/>
        <v>752006.66999999993</v>
      </c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669">
        <v>45432</v>
      </c>
      <c r="H376" s="337" t="s">
        <v>8070</v>
      </c>
      <c r="I376" s="348">
        <v>174000</v>
      </c>
      <c r="J376" s="348"/>
      <c r="K376" s="420">
        <f t="shared" si="11"/>
        <v>578006.66999999993</v>
      </c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669">
        <v>45432</v>
      </c>
      <c r="H377" s="337" t="s">
        <v>7797</v>
      </c>
      <c r="I377" s="348">
        <v>30960</v>
      </c>
      <c r="J377" s="348"/>
      <c r="K377" s="420">
        <f t="shared" si="11"/>
        <v>547046.66999999993</v>
      </c>
      <c r="N377" s="16"/>
      <c r="O377" s="655"/>
      <c r="P377" s="348"/>
      <c r="Q377" s="348"/>
      <c r="R377" s="563"/>
    </row>
    <row r="378" spans="1:18" ht="30" x14ac:dyDescent="0.25">
      <c r="A378" s="16"/>
      <c r="B378" s="337"/>
      <c r="C378" s="348"/>
      <c r="D378" s="348"/>
      <c r="E378" s="349"/>
      <c r="G378" s="669">
        <v>45433</v>
      </c>
      <c r="H378" s="337" t="s">
        <v>8071</v>
      </c>
      <c r="I378" s="348">
        <v>151275</v>
      </c>
      <c r="J378" s="348"/>
      <c r="K378" s="420">
        <f t="shared" si="11"/>
        <v>395771.66999999993</v>
      </c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669">
        <v>45434</v>
      </c>
      <c r="H379" s="337" t="s">
        <v>8007</v>
      </c>
      <c r="I379" s="349">
        <v>350000</v>
      </c>
      <c r="J379" s="348"/>
      <c r="K379" s="420">
        <f t="shared" si="11"/>
        <v>45771.669999999925</v>
      </c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669">
        <v>45435</v>
      </c>
      <c r="H380" s="337" t="s">
        <v>8007</v>
      </c>
      <c r="I380" s="349">
        <v>100000</v>
      </c>
      <c r="J380" s="348"/>
      <c r="K380" s="420">
        <f t="shared" si="11"/>
        <v>-54228.330000000075</v>
      </c>
      <c r="N380" s="16"/>
      <c r="O380" s="655"/>
      <c r="P380" s="348"/>
      <c r="Q380" s="348"/>
      <c r="R380" s="563"/>
    </row>
    <row r="381" spans="1:18" ht="30" x14ac:dyDescent="0.25">
      <c r="A381" s="16"/>
      <c r="B381" s="337"/>
      <c r="C381" s="348"/>
      <c r="D381" s="348"/>
      <c r="E381" s="349"/>
      <c r="G381" s="669">
        <v>45435</v>
      </c>
      <c r="H381" s="337" t="s">
        <v>8039</v>
      </c>
      <c r="I381" s="349">
        <v>20000</v>
      </c>
      <c r="J381" s="348"/>
      <c r="K381" s="420">
        <f t="shared" si="11"/>
        <v>-74228.330000000075</v>
      </c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669">
        <v>45435</v>
      </c>
      <c r="H382" s="337" t="s">
        <v>8085</v>
      </c>
      <c r="I382" s="348"/>
      <c r="J382" s="348">
        <v>670318</v>
      </c>
      <c r="K382" s="420">
        <f t="shared" si="11"/>
        <v>596089.66999999993</v>
      </c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669">
        <v>45435</v>
      </c>
      <c r="H383" s="655" t="s">
        <v>7882</v>
      </c>
      <c r="I383" s="348">
        <v>23000</v>
      </c>
      <c r="J383" s="348"/>
      <c r="K383" s="420">
        <f t="shared" si="11"/>
        <v>573089.66999999993</v>
      </c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669">
        <v>45437</v>
      </c>
      <c r="H384" s="655" t="s">
        <v>8084</v>
      </c>
      <c r="I384" s="348">
        <v>57000</v>
      </c>
      <c r="J384" s="348"/>
      <c r="K384" s="420">
        <f t="shared" si="11"/>
        <v>516089.66999999993</v>
      </c>
      <c r="N384" s="16"/>
      <c r="O384" s="655"/>
      <c r="P384" s="348"/>
      <c r="Q384" s="348"/>
      <c r="R384" s="563"/>
    </row>
    <row r="385" spans="1:18" ht="30" x14ac:dyDescent="0.25">
      <c r="A385" s="16"/>
      <c r="B385" s="337"/>
      <c r="C385" s="348"/>
      <c r="D385" s="348"/>
      <c r="E385" s="349"/>
      <c r="G385" s="669">
        <v>45441</v>
      </c>
      <c r="H385" s="337" t="s">
        <v>8089</v>
      </c>
      <c r="I385" s="348">
        <v>50000</v>
      </c>
      <c r="J385" s="348"/>
      <c r="K385" s="420">
        <f t="shared" si="11"/>
        <v>466089.66999999993</v>
      </c>
      <c r="N385" s="16"/>
      <c r="O385" s="655"/>
      <c r="P385" s="348"/>
      <c r="Q385" s="348"/>
      <c r="R385" s="563"/>
    </row>
    <row r="386" spans="1:18" ht="30" x14ac:dyDescent="0.25">
      <c r="A386" s="16"/>
      <c r="B386" s="337"/>
      <c r="C386" s="348"/>
      <c r="D386" s="348"/>
      <c r="E386" s="349"/>
      <c r="G386" s="669">
        <v>45442</v>
      </c>
      <c r="H386" s="337" t="s">
        <v>7963</v>
      </c>
      <c r="I386" s="348">
        <v>18960</v>
      </c>
      <c r="J386" s="348"/>
      <c r="K386" s="420">
        <f t="shared" si="11"/>
        <v>447129.66999999993</v>
      </c>
      <c r="N386" s="16"/>
      <c r="O386" s="655"/>
      <c r="P386" s="348"/>
      <c r="Q386" s="348"/>
      <c r="R386" s="563"/>
    </row>
    <row r="387" spans="1:18" ht="30" x14ac:dyDescent="0.25">
      <c r="A387" s="16"/>
      <c r="B387" s="337"/>
      <c r="C387" s="348"/>
      <c r="D387" s="348"/>
      <c r="E387" s="349"/>
      <c r="G387" s="669">
        <v>45442</v>
      </c>
      <c r="H387" s="337" t="s">
        <v>8092</v>
      </c>
      <c r="I387" s="348">
        <v>10000</v>
      </c>
      <c r="J387" s="348"/>
      <c r="K387" s="420">
        <f t="shared" si="11"/>
        <v>437129.66999999993</v>
      </c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669">
        <v>45445</v>
      </c>
      <c r="H388" s="337" t="s">
        <v>8097</v>
      </c>
      <c r="I388" s="348">
        <v>40000</v>
      </c>
      <c r="J388" s="348"/>
      <c r="K388" s="420">
        <f t="shared" si="11"/>
        <v>397129.66999999993</v>
      </c>
      <c r="N388" s="16"/>
      <c r="O388" s="655"/>
      <c r="P388" s="348"/>
      <c r="Q388" s="348"/>
      <c r="R388" s="563"/>
    </row>
    <row r="389" spans="1:18" ht="30" x14ac:dyDescent="0.25">
      <c r="A389" s="16"/>
      <c r="B389" s="337"/>
      <c r="C389" s="348"/>
      <c r="D389" s="348"/>
      <c r="E389" s="349"/>
      <c r="G389" s="669">
        <v>45447</v>
      </c>
      <c r="H389" s="337" t="s">
        <v>8099</v>
      </c>
      <c r="I389" s="348">
        <v>132500</v>
      </c>
      <c r="J389" s="348"/>
      <c r="K389" s="420">
        <f t="shared" si="11"/>
        <v>264629.66999999993</v>
      </c>
      <c r="N389" s="16"/>
      <c r="O389" s="655"/>
      <c r="P389" s="348"/>
      <c r="Q389" s="348"/>
      <c r="R389" s="563"/>
    </row>
    <row r="390" spans="1:18" ht="30" x14ac:dyDescent="0.25">
      <c r="A390" s="16"/>
      <c r="B390" s="337"/>
      <c r="C390" s="348"/>
      <c r="D390" s="348"/>
      <c r="E390" s="349"/>
      <c r="G390" s="669">
        <v>45451</v>
      </c>
      <c r="H390" s="337" t="s">
        <v>8101</v>
      </c>
      <c r="I390" s="348">
        <v>83000</v>
      </c>
      <c r="J390" s="348"/>
      <c r="K390" s="420">
        <f t="shared" si="11"/>
        <v>181629.66999999993</v>
      </c>
      <c r="N390" s="16"/>
      <c r="O390" s="655"/>
      <c r="P390" s="348"/>
      <c r="Q390" s="348"/>
      <c r="R390" s="563"/>
    </row>
    <row r="391" spans="1:18" ht="30" x14ac:dyDescent="0.25">
      <c r="A391" s="16"/>
      <c r="B391" s="337"/>
      <c r="C391" s="348"/>
      <c r="D391" s="348"/>
      <c r="E391" s="349"/>
      <c r="G391" s="669">
        <v>45453</v>
      </c>
      <c r="H391" s="337" t="s">
        <v>7963</v>
      </c>
      <c r="I391" s="348">
        <v>10200</v>
      </c>
      <c r="J391" s="348"/>
      <c r="K391" s="420">
        <f t="shared" si="11"/>
        <v>171429.66999999993</v>
      </c>
      <c r="N391" s="16"/>
      <c r="O391" s="655"/>
      <c r="P391" s="348"/>
      <c r="Q391" s="348"/>
      <c r="R391" s="563"/>
    </row>
    <row r="392" spans="1:18" ht="47.25" x14ac:dyDescent="0.25">
      <c r="A392" s="16"/>
      <c r="B392" s="337"/>
      <c r="C392" s="348"/>
      <c r="D392" s="348"/>
      <c r="E392" s="349"/>
      <c r="G392" s="669">
        <v>45453</v>
      </c>
      <c r="H392" s="670" t="s">
        <v>8102</v>
      </c>
      <c r="I392" s="348">
        <v>40000</v>
      </c>
      <c r="J392" s="348"/>
      <c r="K392" s="420">
        <f t="shared" si="11"/>
        <v>131429.66999999993</v>
      </c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A430" s="16"/>
      <c r="B430" s="337"/>
      <c r="C430" s="348"/>
      <c r="D430" s="348"/>
      <c r="E430" s="349"/>
      <c r="G430" s="16"/>
      <c r="H430" s="337"/>
      <c r="I430" s="348"/>
      <c r="J430" s="348"/>
      <c r="K430" s="563"/>
    </row>
    <row r="431" spans="1:11" x14ac:dyDescent="0.3">
      <c r="A431" s="16"/>
      <c r="B431" s="337"/>
      <c r="C431" s="348"/>
      <c r="D431" s="348"/>
      <c r="E431" s="349"/>
      <c r="G431" s="16"/>
      <c r="H431" s="337"/>
      <c r="I431" s="348"/>
      <c r="J431" s="348"/>
      <c r="K431" s="563"/>
    </row>
    <row r="432" spans="1:11" x14ac:dyDescent="0.3">
      <c r="A432" s="16"/>
      <c r="B432" s="337"/>
      <c r="C432" s="348"/>
      <c r="D432" s="348"/>
      <c r="E432" s="349"/>
      <c r="G432" s="16"/>
      <c r="H432" s="337"/>
      <c r="I432" s="348"/>
      <c r="J432" s="348"/>
      <c r="K432" s="563"/>
    </row>
    <row r="433" spans="1:11" x14ac:dyDescent="0.3">
      <c r="A433" s="16"/>
      <c r="B433" s="337"/>
      <c r="C433" s="348"/>
      <c r="D433" s="348"/>
      <c r="E433" s="349"/>
      <c r="G433" s="16"/>
      <c r="H433" s="337"/>
      <c r="I433" s="348"/>
      <c r="J433" s="348"/>
      <c r="K433" s="563"/>
    </row>
    <row r="434" spans="1:11" x14ac:dyDescent="0.3">
      <c r="G434" s="16"/>
      <c r="H434" s="337"/>
      <c r="I434" s="348"/>
      <c r="J434" s="348"/>
      <c r="K434" s="563"/>
    </row>
    <row r="435" spans="1:11" x14ac:dyDescent="0.3">
      <c r="G435" s="16"/>
      <c r="H435" s="337"/>
      <c r="I435" s="348"/>
      <c r="J435" s="348"/>
      <c r="K435" s="563"/>
    </row>
    <row r="436" spans="1:11" x14ac:dyDescent="0.3">
      <c r="G436" s="16"/>
      <c r="H436" s="337"/>
      <c r="I436" s="348"/>
      <c r="J436" s="348"/>
      <c r="K436" s="563"/>
    </row>
    <row r="437" spans="1:11" x14ac:dyDescent="0.3">
      <c r="G437" s="16"/>
      <c r="H437" s="337"/>
      <c r="I437" s="348"/>
      <c r="J437" s="348"/>
      <c r="K437" s="563"/>
    </row>
    <row r="438" spans="1:11" x14ac:dyDescent="0.3">
      <c r="G438" s="16"/>
      <c r="H438" s="337"/>
      <c r="I438" s="348"/>
      <c r="J438" s="348"/>
      <c r="K438" s="563"/>
    </row>
    <row r="439" spans="1:11" x14ac:dyDescent="0.3">
      <c r="G439" s="16"/>
      <c r="H439" s="337"/>
      <c r="I439" s="348"/>
      <c r="J439" s="348"/>
      <c r="K439" s="563"/>
    </row>
    <row r="440" spans="1:11" x14ac:dyDescent="0.3">
      <c r="G440" s="16"/>
      <c r="H440" s="337"/>
      <c r="I440" s="348"/>
      <c r="J440" s="348"/>
      <c r="K440" s="563"/>
    </row>
    <row r="441" spans="1:11" x14ac:dyDescent="0.3">
      <c r="G441" s="16"/>
      <c r="H441" s="337"/>
      <c r="I441" s="348"/>
      <c r="J441" s="348"/>
      <c r="K441" s="563"/>
    </row>
    <row r="442" spans="1:11" x14ac:dyDescent="0.3">
      <c r="G442" s="16"/>
      <c r="H442" s="337"/>
      <c r="I442" s="348"/>
      <c r="J442" s="348"/>
      <c r="K442" s="563"/>
    </row>
    <row r="443" spans="1:11" x14ac:dyDescent="0.3">
      <c r="G443" s="16"/>
      <c r="H443" s="337"/>
      <c r="I443" s="348"/>
      <c r="J443" s="348"/>
      <c r="K443" s="563"/>
    </row>
    <row r="444" spans="1:11" x14ac:dyDescent="0.3">
      <c r="G444" s="16"/>
      <c r="H444" s="337"/>
      <c r="I444" s="348"/>
      <c r="J444" s="348"/>
      <c r="K444" s="563"/>
    </row>
    <row r="445" spans="1:11" x14ac:dyDescent="0.3">
      <c r="G445" s="16"/>
      <c r="H445" s="337"/>
      <c r="I445" s="348"/>
      <c r="J445" s="348"/>
      <c r="K445" s="563"/>
    </row>
    <row r="446" spans="1:11" x14ac:dyDescent="0.3">
      <c r="G446" s="16"/>
      <c r="H446" s="337"/>
      <c r="I446" s="348"/>
      <c r="J446" s="348"/>
      <c r="K446" s="563"/>
    </row>
    <row r="447" spans="1:11" x14ac:dyDescent="0.3">
      <c r="G447" s="16"/>
      <c r="H447" s="337"/>
      <c r="I447" s="348"/>
      <c r="J447" s="348"/>
      <c r="K447" s="563"/>
    </row>
    <row r="448" spans="1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  <c r="J530" s="348"/>
      <c r="K530" s="563"/>
    </row>
    <row r="531" spans="7:11" x14ac:dyDescent="0.3">
      <c r="G531" s="16"/>
      <c r="H531" s="337"/>
      <c r="I531" s="348"/>
      <c r="J531" s="348"/>
      <c r="K531" s="563"/>
    </row>
    <row r="532" spans="7:11" x14ac:dyDescent="0.3">
      <c r="G532" s="16"/>
      <c r="H532" s="337"/>
      <c r="I532" s="348"/>
    </row>
    <row r="533" spans="7:11" x14ac:dyDescent="0.3">
      <c r="G533" s="16"/>
      <c r="H533" s="337"/>
      <c r="I533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F16" sqref="F16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93" t="s">
        <v>7442</v>
      </c>
      <c r="B1" s="794"/>
      <c r="C1" s="794"/>
      <c r="D1" s="794"/>
      <c r="E1" s="794"/>
      <c r="F1" s="794"/>
      <c r="G1" s="794"/>
      <c r="H1" s="794"/>
      <c r="I1" s="794"/>
      <c r="J1" s="794"/>
      <c r="K1" s="794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95" t="s">
        <v>7413</v>
      </c>
      <c r="C5" s="795"/>
      <c r="D5" s="795"/>
      <c r="E5" s="795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8" t="s">
        <v>94</v>
      </c>
      <c r="B1" s="799"/>
      <c r="C1" s="799"/>
      <c r="D1" s="799"/>
      <c r="E1" s="799"/>
      <c r="F1" s="799"/>
      <c r="G1" s="799"/>
      <c r="H1" s="799"/>
      <c r="I1" s="799"/>
      <c r="J1" s="799"/>
      <c r="K1" s="799"/>
      <c r="L1" s="799"/>
      <c r="M1" s="28"/>
      <c r="N1" s="29"/>
    </row>
    <row r="2" spans="1:14" ht="30.75" customHeight="1" x14ac:dyDescent="0.25">
      <c r="A2" s="800" t="s">
        <v>95</v>
      </c>
      <c r="B2" s="801"/>
      <c r="C2" s="801"/>
      <c r="D2" s="801"/>
      <c r="E2" s="801"/>
      <c r="F2" s="801"/>
      <c r="G2" s="801"/>
      <c r="H2" s="801"/>
      <c r="I2" s="801"/>
      <c r="J2" s="801"/>
      <c r="K2" s="801"/>
      <c r="L2" s="801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96" t="s">
        <v>7116</v>
      </c>
      <c r="B62" s="797"/>
      <c r="C62" s="797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802" t="s">
        <v>94</v>
      </c>
      <c r="B1" s="803"/>
      <c r="C1" s="803"/>
      <c r="D1" s="803"/>
      <c r="E1" s="803"/>
      <c r="F1" s="803"/>
      <c r="G1" s="803"/>
    </row>
    <row r="2" spans="1:9" ht="30.75" customHeight="1" x14ac:dyDescent="0.25">
      <c r="A2" s="802" t="s">
        <v>95</v>
      </c>
      <c r="B2" s="803"/>
      <c r="C2" s="803"/>
      <c r="D2" s="803"/>
      <c r="E2" s="803"/>
      <c r="F2" s="803"/>
      <c r="G2" s="803"/>
    </row>
    <row r="3" spans="1:9" ht="18.75" customHeight="1" x14ac:dyDescent="0.25">
      <c r="A3" s="807" t="s">
        <v>103</v>
      </c>
      <c r="B3" s="807" t="s">
        <v>7126</v>
      </c>
      <c r="C3" s="809" t="s">
        <v>7140</v>
      </c>
      <c r="D3" s="805" t="s">
        <v>7124</v>
      </c>
      <c r="E3" s="805" t="s">
        <v>7141</v>
      </c>
      <c r="F3" s="805" t="s">
        <v>7277</v>
      </c>
      <c r="G3" s="805" t="s">
        <v>7142</v>
      </c>
    </row>
    <row r="4" spans="1:9" ht="59.25" customHeight="1" x14ac:dyDescent="0.25">
      <c r="A4" s="808"/>
      <c r="B4" s="808"/>
      <c r="C4" s="810"/>
      <c r="D4" s="806"/>
      <c r="E4" s="806"/>
      <c r="F4" s="806"/>
      <c r="G4" s="806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11" t="s">
        <v>7276</v>
      </c>
      <c r="B26" s="812"/>
      <c r="C26" s="812"/>
      <c r="D26" s="812"/>
      <c r="E26" s="812"/>
      <c r="F26" s="813"/>
      <c r="G26" s="492">
        <f>SUM(G7:G25)</f>
        <v>45222819.086999997</v>
      </c>
    </row>
    <row r="27" spans="1:9" s="15" customFormat="1" ht="23.25" x14ac:dyDescent="0.35">
      <c r="A27" s="804"/>
      <c r="B27" s="804"/>
      <c r="C27" s="804"/>
      <c r="D27" s="804"/>
      <c r="E27" s="804"/>
      <c r="F27" s="804"/>
      <c r="G27" s="804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18" t="s">
        <v>7486</v>
      </c>
      <c r="B1" s="818"/>
      <c r="D1" s="814" t="s">
        <v>7473</v>
      </c>
      <c r="E1" s="814"/>
      <c r="G1" s="814" t="s">
        <v>7439</v>
      </c>
      <c r="H1" s="814"/>
      <c r="J1" s="814" t="s">
        <v>7434</v>
      </c>
      <c r="K1" s="814"/>
      <c r="M1" s="814" t="s">
        <v>7335</v>
      </c>
      <c r="N1" s="814"/>
      <c r="P1" s="814" t="s">
        <v>7336</v>
      </c>
      <c r="Q1" s="814"/>
      <c r="S1" s="814" t="s">
        <v>7332</v>
      </c>
      <c r="T1" s="814"/>
      <c r="V1" s="814" t="s">
        <v>7313</v>
      </c>
      <c r="W1" s="814"/>
      <c r="Y1" s="814" t="s">
        <v>7468</v>
      </c>
      <c r="Z1" s="814"/>
      <c r="AB1" s="814" t="s">
        <v>7314</v>
      </c>
      <c r="AC1" s="814"/>
      <c r="AE1" s="814" t="s">
        <v>7147</v>
      </c>
      <c r="AF1" s="814"/>
      <c r="AH1" s="814" t="s">
        <v>7121</v>
      </c>
      <c r="AI1" s="814"/>
      <c r="AK1" s="818" t="s">
        <v>7218</v>
      </c>
      <c r="AL1" s="818"/>
      <c r="AN1" s="819" t="s">
        <v>7220</v>
      </c>
      <c r="AO1" s="819"/>
      <c r="AP1" s="819"/>
      <c r="AR1" s="814" t="s">
        <v>7235</v>
      </c>
      <c r="AS1" s="814"/>
      <c r="AU1" s="814" t="s">
        <v>7230</v>
      </c>
      <c r="AV1" s="814"/>
      <c r="AX1" s="814" t="s">
        <v>7238</v>
      </c>
      <c r="AY1" s="814"/>
      <c r="BA1" s="814" t="s">
        <v>7252</v>
      </c>
      <c r="BB1" s="814"/>
      <c r="BD1" s="819" t="s">
        <v>87</v>
      </c>
      <c r="BE1" s="819"/>
      <c r="BF1" s="819"/>
      <c r="BH1" s="814" t="s">
        <v>7273</v>
      </c>
      <c r="BI1" s="814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15" t="s">
        <v>7161</v>
      </c>
      <c r="AV12" s="816"/>
      <c r="AW12" s="332"/>
      <c r="AX12" s="815" t="s">
        <v>7161</v>
      </c>
      <c r="AY12" s="816"/>
      <c r="AZ12" s="332"/>
      <c r="BA12" s="815" t="s">
        <v>7161</v>
      </c>
      <c r="BB12" s="816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15" t="s">
        <v>7161</v>
      </c>
      <c r="BI12" s="816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15" t="s">
        <v>7161</v>
      </c>
      <c r="AS13" s="816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15" t="s">
        <v>7161</v>
      </c>
      <c r="B15" s="816"/>
      <c r="C15" s="332"/>
      <c r="D15" s="815" t="s">
        <v>7161</v>
      </c>
      <c r="E15" s="816"/>
      <c r="F15" s="332"/>
      <c r="G15" s="815" t="s">
        <v>7161</v>
      </c>
      <c r="H15" s="816"/>
      <c r="I15" s="332"/>
      <c r="J15" s="815" t="s">
        <v>7161</v>
      </c>
      <c r="K15" s="816"/>
      <c r="L15" s="332"/>
      <c r="M15" s="815" t="s">
        <v>7161</v>
      </c>
      <c r="N15" s="816"/>
      <c r="O15" s="332"/>
      <c r="P15" s="815" t="s">
        <v>7161</v>
      </c>
      <c r="Q15" s="816"/>
      <c r="R15" s="332"/>
      <c r="S15" s="815" t="s">
        <v>7161</v>
      </c>
      <c r="T15" s="816"/>
      <c r="U15" s="332"/>
      <c r="V15" s="815" t="s">
        <v>7161</v>
      </c>
      <c r="W15" s="816"/>
      <c r="X15" s="332"/>
      <c r="Y15" s="815" t="s">
        <v>7161</v>
      </c>
      <c r="Z15" s="816"/>
      <c r="AA15" s="332"/>
      <c r="AB15" s="815" t="s">
        <v>7161</v>
      </c>
      <c r="AC15" s="816"/>
      <c r="AD15" s="332"/>
      <c r="AE15" s="815" t="s">
        <v>7161</v>
      </c>
      <c r="AF15" s="816"/>
      <c r="AG15" s="332"/>
      <c r="AH15" s="815" t="s">
        <v>7161</v>
      </c>
      <c r="AI15" s="816"/>
      <c r="AJ15" s="332"/>
      <c r="AK15" s="815" t="s">
        <v>7161</v>
      </c>
      <c r="AL15" s="816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17"/>
      <c r="BE18" s="817"/>
      <c r="BF18" s="817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17"/>
      <c r="AO20" s="817"/>
      <c r="AP20" s="817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12"/>
  <sheetViews>
    <sheetView zoomScaleNormal="100" zoomScaleSheetLayoutView="110" workbookViewId="0">
      <pane ySplit="1" topLeftCell="A401" activePane="bottomLeft" state="frozen"/>
      <selection pane="bottomLeft" activeCell="C419" sqref="C41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25" t="s">
        <v>122</v>
      </c>
      <c r="C4" s="826"/>
      <c r="D4" s="826"/>
      <c r="E4" s="826"/>
      <c r="F4" s="827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25" t="s">
        <v>122</v>
      </c>
      <c r="C7" s="826"/>
      <c r="D7" s="826"/>
      <c r="E7" s="826"/>
      <c r="F7" s="827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25" t="s">
        <v>122</v>
      </c>
      <c r="C9" s="826"/>
      <c r="D9" s="826"/>
      <c r="E9" s="826"/>
      <c r="F9" s="827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25" t="s">
        <v>122</v>
      </c>
      <c r="C10" s="826"/>
      <c r="D10" s="826"/>
      <c r="E10" s="826"/>
      <c r="F10" s="827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25" t="s">
        <v>122</v>
      </c>
      <c r="C11" s="826"/>
      <c r="D11" s="826"/>
      <c r="E11" s="826"/>
      <c r="F11" s="827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25" t="s">
        <v>122</v>
      </c>
      <c r="C18" s="826"/>
      <c r="D18" s="826"/>
      <c r="E18" s="826"/>
      <c r="F18" s="827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25" t="s">
        <v>122</v>
      </c>
      <c r="C19" s="826"/>
      <c r="D19" s="826"/>
      <c r="E19" s="826"/>
      <c r="F19" s="827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25" t="s">
        <v>122</v>
      </c>
      <c r="C20" s="826"/>
      <c r="D20" s="826"/>
      <c r="E20" s="826"/>
      <c r="F20" s="827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25" t="s">
        <v>122</v>
      </c>
      <c r="C26" s="826"/>
      <c r="D26" s="826"/>
      <c r="E26" s="826"/>
      <c r="F26" s="827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25" t="s">
        <v>122</v>
      </c>
      <c r="C31" s="826"/>
      <c r="D31" s="826"/>
      <c r="E31" s="826"/>
      <c r="F31" s="827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25" t="s">
        <v>122</v>
      </c>
      <c r="C36" s="826"/>
      <c r="D36" s="826"/>
      <c r="E36" s="826"/>
      <c r="F36" s="827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25" t="s">
        <v>122</v>
      </c>
      <c r="C37" s="826"/>
      <c r="D37" s="826"/>
      <c r="E37" s="826"/>
      <c r="F37" s="827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25" t="s">
        <v>122</v>
      </c>
      <c r="C43" s="826"/>
      <c r="D43" s="826"/>
      <c r="E43" s="826"/>
      <c r="F43" s="827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25" t="s">
        <v>122</v>
      </c>
      <c r="C44" s="826"/>
      <c r="D44" s="826"/>
      <c r="E44" s="826"/>
      <c r="F44" s="827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25" t="s">
        <v>122</v>
      </c>
      <c r="C46" s="826"/>
      <c r="D46" s="826"/>
      <c r="E46" s="826"/>
      <c r="F46" s="827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25" t="s">
        <v>122</v>
      </c>
      <c r="C49" s="826"/>
      <c r="D49" s="826"/>
      <c r="E49" s="826"/>
      <c r="F49" s="827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25" t="s">
        <v>122</v>
      </c>
      <c r="C50" s="826"/>
      <c r="D50" s="826"/>
      <c r="E50" s="826"/>
      <c r="F50" s="827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25" t="s">
        <v>122</v>
      </c>
      <c r="C69" s="826"/>
      <c r="D69" s="826"/>
      <c r="E69" s="826"/>
      <c r="F69" s="827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25" t="s">
        <v>122</v>
      </c>
      <c r="C82" s="826"/>
      <c r="D82" s="826"/>
      <c r="E82" s="826"/>
      <c r="F82" s="827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20" t="s">
        <v>7956</v>
      </c>
      <c r="B327" s="821"/>
      <c r="C327" s="821"/>
      <c r="D327" s="821"/>
      <c r="E327" s="821"/>
      <c r="F327" s="821"/>
      <c r="G327" s="821"/>
      <c r="H327" s="821"/>
      <c r="I327" s="821"/>
      <c r="J327" s="822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35" t="s">
        <v>272</v>
      </c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35" t="s">
        <v>272</v>
      </c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35" t="s">
        <v>272</v>
      </c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35" t="s">
        <v>272</v>
      </c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35" t="s">
        <v>272</v>
      </c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271</v>
      </c>
      <c r="I349" s="614">
        <v>45332</v>
      </c>
      <c r="J349" s="554">
        <v>45323</v>
      </c>
      <c r="K349" s="35" t="s">
        <v>272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271</v>
      </c>
      <c r="I350" s="614">
        <v>45336</v>
      </c>
      <c r="J350" s="554">
        <v>45323</v>
      </c>
      <c r="K350" s="35" t="s">
        <v>272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20" t="s">
        <v>7955</v>
      </c>
      <c r="B353" s="821"/>
      <c r="C353" s="821"/>
      <c r="D353" s="821"/>
      <c r="E353" s="821"/>
      <c r="F353" s="821"/>
      <c r="G353" s="821"/>
      <c r="H353" s="821"/>
      <c r="I353" s="821"/>
      <c r="J353" s="822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  <c r="K364" s="35" t="s">
        <v>272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554">
        <v>45323</v>
      </c>
      <c r="H365" s="494" t="s">
        <v>7312</v>
      </c>
      <c r="I365" s="740"/>
      <c r="J365" s="554">
        <v>45352</v>
      </c>
      <c r="K365" s="35" t="s">
        <v>272</v>
      </c>
    </row>
    <row r="366" spans="1:12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271</v>
      </c>
      <c r="I366" s="614">
        <v>45359</v>
      </c>
      <c r="J366" s="554">
        <v>45352</v>
      </c>
      <c r="K366" s="35" t="s">
        <v>272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494" t="s">
        <v>271</v>
      </c>
      <c r="I367" s="614">
        <v>45359</v>
      </c>
      <c r="J367" s="554">
        <v>45352</v>
      </c>
      <c r="K367" s="35" t="s">
        <v>272</v>
      </c>
      <c r="L367" s="7" t="s">
        <v>7959</v>
      </c>
    </row>
    <row r="368" spans="1:12" s="7" customFormat="1" ht="15.75" x14ac:dyDescent="0.25">
      <c r="A368" s="742" t="s">
        <v>123</v>
      </c>
      <c r="B368" s="5" t="s">
        <v>7886</v>
      </c>
      <c r="C368" s="11">
        <v>1960000</v>
      </c>
      <c r="D368" s="34">
        <v>0.13</v>
      </c>
      <c r="E368" s="11">
        <f>D368*C368</f>
        <v>254800</v>
      </c>
      <c r="F368" s="11">
        <f t="shared" si="50"/>
        <v>2214800</v>
      </c>
      <c r="G368" s="554">
        <v>45292</v>
      </c>
      <c r="H368" s="494"/>
      <c r="I368" s="668"/>
      <c r="J368" s="554">
        <v>45352</v>
      </c>
      <c r="K368" s="35" t="s">
        <v>272</v>
      </c>
    </row>
    <row r="369" spans="1:13" s="7" customFormat="1" ht="15.75" x14ac:dyDescent="0.25">
      <c r="A369" s="742" t="s">
        <v>47</v>
      </c>
      <c r="B369" s="5" t="s">
        <v>7886</v>
      </c>
      <c r="C369" s="11">
        <v>1960000</v>
      </c>
      <c r="D369" s="34">
        <v>0.13</v>
      </c>
      <c r="E369" s="11">
        <f>D369*C369</f>
        <v>254800</v>
      </c>
      <c r="F369" s="11">
        <f t="shared" si="50"/>
        <v>2214800</v>
      </c>
      <c r="G369" s="554">
        <v>45323</v>
      </c>
      <c r="H369" s="494"/>
      <c r="I369" s="668"/>
      <c r="J369" s="554">
        <v>45352</v>
      </c>
      <c r="K369" s="35" t="s">
        <v>272</v>
      </c>
    </row>
    <row r="370" spans="1:13" s="7" customFormat="1" ht="16.5" thickBot="1" x14ac:dyDescent="0.3">
      <c r="A370" s="699"/>
      <c r="B370" s="5"/>
      <c r="C370" s="11"/>
      <c r="D370" s="34"/>
      <c r="E370" s="11">
        <f>SUM(E364:E369)</f>
        <v>755309.85000000009</v>
      </c>
      <c r="F370" s="11"/>
      <c r="G370" s="556"/>
      <c r="H370" s="494"/>
      <c r="I370" s="668"/>
      <c r="J370" s="554"/>
    </row>
    <row r="371" spans="1:13" s="7" customFormat="1" ht="24" thickBot="1" x14ac:dyDescent="0.3">
      <c r="A371" s="820" t="s">
        <v>7996</v>
      </c>
      <c r="B371" s="821"/>
      <c r="C371" s="821"/>
      <c r="D371" s="821"/>
      <c r="E371" s="821"/>
      <c r="F371" s="821"/>
      <c r="G371" s="821"/>
      <c r="H371" s="821"/>
      <c r="I371" s="821"/>
      <c r="J371" s="822"/>
      <c r="K371" s="745"/>
    </row>
    <row r="372" spans="1:13" s="7" customFormat="1" ht="15.75" x14ac:dyDescent="0.25">
      <c r="A372" s="735"/>
      <c r="C372" s="644">
        <f>SUM(C368:C370)</f>
        <v>3920000</v>
      </c>
      <c r="D372" s="505"/>
      <c r="E372" s="709" t="s">
        <v>7869</v>
      </c>
      <c r="F372" s="709" t="s">
        <v>7913</v>
      </c>
      <c r="G372" s="556"/>
      <c r="H372" s="716"/>
      <c r="I372" s="433"/>
      <c r="J372" s="736"/>
      <c r="K372" s="745"/>
    </row>
    <row r="373" spans="1:13" s="7" customFormat="1" ht="15.75" x14ac:dyDescent="0.25">
      <c r="A373" s="544"/>
      <c r="B373" s="725" t="s">
        <v>8005</v>
      </c>
      <c r="C373" s="644">
        <f>C372*60%</f>
        <v>2352000</v>
      </c>
      <c r="D373" s="34"/>
      <c r="E373" s="644"/>
      <c r="F373" s="644"/>
      <c r="G373" s="554"/>
      <c r="H373" s="494"/>
      <c r="I373" s="433"/>
      <c r="J373" s="737"/>
    </row>
    <row r="374" spans="1:13" s="7" customFormat="1" ht="15.75" x14ac:dyDescent="0.25">
      <c r="A374" s="544"/>
      <c r="B374" s="725" t="s">
        <v>8004</v>
      </c>
      <c r="C374" s="644">
        <f>C372*40%</f>
        <v>1568000</v>
      </c>
      <c r="D374" s="34"/>
      <c r="E374" s="710"/>
      <c r="F374" s="710">
        <f>C377</f>
        <v>2352000</v>
      </c>
      <c r="G374" s="554"/>
      <c r="H374" s="494"/>
      <c r="I374" s="433"/>
      <c r="J374" s="737"/>
      <c r="K374" s="745">
        <f>F369+F368</f>
        <v>4429600</v>
      </c>
    </row>
    <row r="375" spans="1:13" s="7" customFormat="1" ht="15.75" x14ac:dyDescent="0.25">
      <c r="A375" s="544"/>
      <c r="B375" s="725"/>
      <c r="C375" s="644"/>
      <c r="D375" s="34"/>
      <c r="E375" s="710"/>
      <c r="F375" s="710"/>
      <c r="G375" s="554"/>
      <c r="H375" s="494"/>
      <c r="I375" s="433"/>
      <c r="J375" s="737"/>
      <c r="K375" s="745">
        <f>K374*11%</f>
        <v>487256</v>
      </c>
    </row>
    <row r="376" spans="1:13" s="7" customFormat="1" ht="15.75" x14ac:dyDescent="0.25">
      <c r="A376" s="544"/>
      <c r="B376" s="725" t="s">
        <v>7914</v>
      </c>
      <c r="C376" s="644">
        <v>2352000</v>
      </c>
      <c r="D376" s="34"/>
      <c r="E376" s="710"/>
      <c r="F376" s="710"/>
      <c r="G376" s="554"/>
      <c r="H376" s="494"/>
      <c r="I376" s="433"/>
      <c r="J376" s="737"/>
      <c r="K376" s="745">
        <f>K374-K375</f>
        <v>3942344</v>
      </c>
    </row>
    <row r="377" spans="1:13" s="7" customFormat="1" ht="15.75" x14ac:dyDescent="0.25">
      <c r="A377" s="544"/>
      <c r="B377" s="725" t="s">
        <v>7872</v>
      </c>
      <c r="C377" s="644">
        <f>C376</f>
        <v>2352000</v>
      </c>
      <c r="D377" s="34"/>
      <c r="E377" s="711">
        <v>0.13</v>
      </c>
      <c r="F377" s="710">
        <f>F374*13%</f>
        <v>305760</v>
      </c>
      <c r="G377" s="554"/>
      <c r="H377" s="494"/>
      <c r="I377" s="433"/>
      <c r="J377" s="737"/>
      <c r="K377" s="745"/>
    </row>
    <row r="378" spans="1:13" s="7" customFormat="1" ht="15.75" x14ac:dyDescent="0.25">
      <c r="A378" s="544"/>
      <c r="B378" s="723">
        <v>0.22</v>
      </c>
      <c r="C378" s="644">
        <f>C377*22%</f>
        <v>517440</v>
      </c>
      <c r="D378" s="34"/>
      <c r="E378" s="711" t="s">
        <v>7912</v>
      </c>
      <c r="F378" s="710">
        <v>755309.85</v>
      </c>
      <c r="G378" s="554"/>
      <c r="H378" s="494"/>
      <c r="I378" s="433"/>
      <c r="J378" s="737"/>
      <c r="K378" s="745">
        <f>E369+E368</f>
        <v>509600</v>
      </c>
    </row>
    <row r="379" spans="1:13" s="7" customFormat="1" ht="15.75" x14ac:dyDescent="0.25">
      <c r="A379" s="544"/>
      <c r="B379" s="725" t="s">
        <v>7868</v>
      </c>
      <c r="C379" s="644">
        <f>C377+C378</f>
        <v>2869440</v>
      </c>
      <c r="D379" s="34"/>
      <c r="E379" s="711">
        <v>0.8</v>
      </c>
      <c r="F379" s="710">
        <f>F378*80%</f>
        <v>604247.88</v>
      </c>
      <c r="G379" s="554"/>
      <c r="H379" s="494"/>
      <c r="I379" s="433"/>
      <c r="J379" s="737"/>
      <c r="K379" s="745">
        <f>K378*20%</f>
        <v>101920</v>
      </c>
    </row>
    <row r="380" spans="1:13" s="7" customFormat="1" ht="15.75" x14ac:dyDescent="0.25">
      <c r="A380" s="544"/>
      <c r="B380" s="725"/>
      <c r="C380" s="644"/>
      <c r="D380" s="34"/>
      <c r="E380" s="710" t="s">
        <v>7870</v>
      </c>
      <c r="F380" s="710">
        <f>F377</f>
        <v>305760</v>
      </c>
      <c r="G380" s="554"/>
      <c r="H380" s="494"/>
      <c r="I380" s="433"/>
      <c r="J380" s="737"/>
      <c r="K380" s="752">
        <f>K376-K379</f>
        <v>3840424</v>
      </c>
    </row>
    <row r="381" spans="1:13" s="7" customFormat="1" ht="16.5" thickBot="1" x14ac:dyDescent="0.3">
      <c r="A381" s="546"/>
      <c r="B381" s="727"/>
      <c r="C381" s="728"/>
      <c r="D381" s="549"/>
      <c r="E381" s="730" t="s">
        <v>7871</v>
      </c>
      <c r="F381" s="730">
        <f>F379-F380</f>
        <v>298487.88</v>
      </c>
      <c r="G381" s="560"/>
      <c r="H381" s="744">
        <f>E370-F381</f>
        <v>456821.97000000009</v>
      </c>
      <c r="I381" s="738"/>
      <c r="J381" s="739"/>
      <c r="K381" s="752">
        <v>3456382</v>
      </c>
      <c r="M381" s="752">
        <f>K380-K381</f>
        <v>384042</v>
      </c>
    </row>
    <row r="382" spans="1:13" s="7" customFormat="1" ht="15.75" x14ac:dyDescent="0.25">
      <c r="A382" s="699"/>
      <c r="B382" s="5"/>
      <c r="C382" s="11"/>
      <c r="D382" s="34"/>
      <c r="E382" s="11"/>
      <c r="F382" s="11"/>
      <c r="G382" s="554"/>
      <c r="H382" s="494"/>
      <c r="I382" s="433"/>
      <c r="J382" s="554"/>
    </row>
    <row r="383" spans="1:13" s="7" customFormat="1" ht="15.75" x14ac:dyDescent="0.2">
      <c r="A383" s="6">
        <v>1032</v>
      </c>
      <c r="B383" s="5" t="s">
        <v>176</v>
      </c>
      <c r="C383" s="11">
        <v>340000</v>
      </c>
      <c r="D383" s="34">
        <v>0.13</v>
      </c>
      <c r="E383" s="11">
        <f t="shared" ref="E383:E384" si="51">D383*C383</f>
        <v>44200</v>
      </c>
      <c r="F383" s="11">
        <f t="shared" ref="F383:F384" si="52">E383+C383</f>
        <v>384200</v>
      </c>
      <c r="G383" s="554">
        <v>45352</v>
      </c>
      <c r="H383" s="494" t="s">
        <v>7312</v>
      </c>
      <c r="I383" s="740"/>
      <c r="J383" s="554">
        <v>45383</v>
      </c>
      <c r="K383" s="35" t="s">
        <v>272</v>
      </c>
    </row>
    <row r="384" spans="1:13" s="7" customFormat="1" ht="15.75" x14ac:dyDescent="0.2">
      <c r="A384" s="6">
        <v>1033</v>
      </c>
      <c r="B384" s="5" t="s">
        <v>171</v>
      </c>
      <c r="C384" s="11">
        <v>315000</v>
      </c>
      <c r="D384" s="34">
        <v>0.13</v>
      </c>
      <c r="E384" s="11">
        <f t="shared" si="51"/>
        <v>40950</v>
      </c>
      <c r="F384" s="11">
        <f t="shared" si="52"/>
        <v>355950</v>
      </c>
      <c r="G384" s="554">
        <v>45352</v>
      </c>
      <c r="H384" s="494" t="s">
        <v>7312</v>
      </c>
      <c r="I384" s="740"/>
      <c r="J384" s="554">
        <v>45383</v>
      </c>
      <c r="K384" s="35" t="s">
        <v>272</v>
      </c>
    </row>
    <row r="385" spans="1:12" s="7" customFormat="1" ht="15.75" x14ac:dyDescent="0.25">
      <c r="A385" s="6">
        <v>1034</v>
      </c>
      <c r="B385" s="5" t="s">
        <v>156</v>
      </c>
      <c r="C385" s="11">
        <v>256608</v>
      </c>
      <c r="D385" s="34">
        <v>0.1</v>
      </c>
      <c r="E385" s="11">
        <f>D385*C385</f>
        <v>25660.800000000003</v>
      </c>
      <c r="F385" s="11">
        <f>E385+C385</f>
        <v>282268.79999999999</v>
      </c>
      <c r="G385" s="554">
        <v>45352</v>
      </c>
      <c r="H385" s="494" t="s">
        <v>7312</v>
      </c>
      <c r="I385" s="614"/>
      <c r="J385" s="554">
        <v>45383</v>
      </c>
      <c r="K385" s="35" t="s">
        <v>272</v>
      </c>
    </row>
    <row r="387" spans="1:12" s="7" customFormat="1" ht="15.75" x14ac:dyDescent="0.25">
      <c r="A387" s="699"/>
      <c r="B387" s="5"/>
      <c r="C387" s="11"/>
      <c r="D387" s="34"/>
      <c r="E387" s="11"/>
      <c r="F387" s="11"/>
      <c r="G387" s="554"/>
      <c r="H387" s="494"/>
      <c r="I387" s="433"/>
      <c r="J387" s="554"/>
    </row>
    <row r="388" spans="1:12" s="7" customFormat="1" ht="15.75" x14ac:dyDescent="0.2">
      <c r="A388" s="6">
        <v>1035</v>
      </c>
      <c r="B388" s="5" t="s">
        <v>176</v>
      </c>
      <c r="C388" s="11">
        <v>340000</v>
      </c>
      <c r="D388" s="34">
        <v>0.13</v>
      </c>
      <c r="E388" s="11">
        <f t="shared" ref="E388:E389" si="53">D388*C388</f>
        <v>44200</v>
      </c>
      <c r="F388" s="11">
        <f t="shared" ref="F388:F389" si="54">E388+C388</f>
        <v>384200</v>
      </c>
      <c r="G388" s="554">
        <v>45383</v>
      </c>
      <c r="H388" s="494" t="s">
        <v>7312</v>
      </c>
      <c r="I388" s="740"/>
      <c r="J388" s="554">
        <v>45413</v>
      </c>
    </row>
    <row r="389" spans="1:12" s="7" customFormat="1" ht="15.75" x14ac:dyDescent="0.2">
      <c r="A389" s="6">
        <v>1036</v>
      </c>
      <c r="B389" s="5" t="s">
        <v>171</v>
      </c>
      <c r="C389" s="11">
        <v>315000</v>
      </c>
      <c r="D389" s="34">
        <v>0.13</v>
      </c>
      <c r="E389" s="11">
        <f t="shared" si="53"/>
        <v>40950</v>
      </c>
      <c r="F389" s="11">
        <f t="shared" si="54"/>
        <v>355950</v>
      </c>
      <c r="G389" s="554">
        <v>45383</v>
      </c>
      <c r="H389" s="494" t="s">
        <v>7312</v>
      </c>
      <c r="I389" s="740"/>
      <c r="J389" s="554">
        <v>45413</v>
      </c>
    </row>
    <row r="390" spans="1:12" s="7" customFormat="1" ht="15.75" x14ac:dyDescent="0.25">
      <c r="A390" s="6">
        <v>1037</v>
      </c>
      <c r="B390" s="5" t="s">
        <v>156</v>
      </c>
      <c r="C390" s="11">
        <v>256608</v>
      </c>
      <c r="D390" s="34">
        <v>0.1</v>
      </c>
      <c r="E390" s="11">
        <f>D390*C390</f>
        <v>25660.800000000003</v>
      </c>
      <c r="F390" s="11">
        <f>E390+C390</f>
        <v>282268.79999999999</v>
      </c>
      <c r="G390" s="554">
        <v>45383</v>
      </c>
      <c r="H390" s="494" t="s">
        <v>7312</v>
      </c>
      <c r="I390" s="614"/>
      <c r="J390" s="554">
        <v>45413</v>
      </c>
    </row>
    <row r="391" spans="1:12" s="7" customFormat="1" ht="15.75" x14ac:dyDescent="0.25">
      <c r="A391" s="6">
        <v>1038</v>
      </c>
      <c r="B391" s="5" t="s">
        <v>7716</v>
      </c>
      <c r="C391" s="685">
        <v>10190075</v>
      </c>
      <c r="D391" s="34">
        <v>0.13</v>
      </c>
      <c r="E391" s="11">
        <f t="shared" ref="E391" si="55">D391*C391</f>
        <v>1324709.75</v>
      </c>
      <c r="F391" s="685">
        <f t="shared" ref="F391:F392" si="56">E391+C391</f>
        <v>11514784.75</v>
      </c>
      <c r="G391" s="5"/>
      <c r="H391" s="494" t="s">
        <v>7312</v>
      </c>
      <c r="I391" s="614"/>
      <c r="J391" s="554">
        <v>45413</v>
      </c>
      <c r="K391" s="35"/>
      <c r="L391" s="7" t="s">
        <v>8042</v>
      </c>
    </row>
    <row r="392" spans="1:12" s="7" customFormat="1" ht="15.75" x14ac:dyDescent="0.25">
      <c r="A392" s="6">
        <v>1039</v>
      </c>
      <c r="B392" s="5" t="s">
        <v>7675</v>
      </c>
      <c r="C392" s="11">
        <v>3174882.9</v>
      </c>
      <c r="D392" s="34">
        <v>0.13</v>
      </c>
      <c r="E392" s="11">
        <f>D392*C392</f>
        <v>412734.777</v>
      </c>
      <c r="F392" s="11">
        <f t="shared" si="56"/>
        <v>3587617.6770000001</v>
      </c>
      <c r="G392" s="556"/>
      <c r="H392" s="494"/>
      <c r="I392" s="668"/>
      <c r="J392" s="554"/>
      <c r="K392" s="749"/>
      <c r="L392" s="7" t="s">
        <v>8053</v>
      </c>
    </row>
    <row r="393" spans="1:12" s="7" customFormat="1" ht="16.5" thickBot="1" x14ac:dyDescent="0.3">
      <c r="A393" s="699"/>
      <c r="B393" s="5"/>
      <c r="C393" s="11"/>
      <c r="D393" s="34"/>
      <c r="E393" s="11"/>
      <c r="F393" s="11"/>
      <c r="G393" s="554"/>
      <c r="H393" s="494"/>
      <c r="I393" s="433"/>
      <c r="J393" s="554"/>
    </row>
    <row r="394" spans="1:12" s="7" customFormat="1" ht="24" thickBot="1" x14ac:dyDescent="0.3">
      <c r="A394" s="820" t="s">
        <v>8043</v>
      </c>
      <c r="B394" s="821"/>
      <c r="C394" s="821"/>
      <c r="D394" s="821"/>
      <c r="E394" s="821"/>
      <c r="F394" s="821"/>
      <c r="G394" s="821"/>
      <c r="H394" s="821"/>
      <c r="I394" s="821"/>
      <c r="J394" s="822"/>
    </row>
    <row r="395" spans="1:12" s="7" customFormat="1" ht="15.75" x14ac:dyDescent="0.25">
      <c r="A395" s="735"/>
      <c r="C395" s="644">
        <f>C391</f>
        <v>10190075</v>
      </c>
      <c r="D395" s="505"/>
      <c r="E395" s="709" t="s">
        <v>7869</v>
      </c>
      <c r="F395" s="709" t="s">
        <v>7913</v>
      </c>
      <c r="G395" s="556"/>
      <c r="H395" s="716"/>
      <c r="I395" s="433"/>
      <c r="J395" s="736"/>
    </row>
    <row r="396" spans="1:12" s="7" customFormat="1" ht="15.75" x14ac:dyDescent="0.25">
      <c r="A396" s="544"/>
      <c r="B396" s="725" t="s">
        <v>8005</v>
      </c>
      <c r="C396" s="644">
        <f>C395*60%</f>
        <v>6114045</v>
      </c>
      <c r="D396" s="34"/>
      <c r="E396" s="644"/>
      <c r="F396" s="644"/>
      <c r="G396" s="554"/>
      <c r="H396" s="494"/>
      <c r="I396" s="433"/>
      <c r="J396" s="737"/>
    </row>
    <row r="397" spans="1:12" s="7" customFormat="1" ht="15.75" x14ac:dyDescent="0.25">
      <c r="A397" s="544"/>
      <c r="B397" s="725" t="s">
        <v>8004</v>
      </c>
      <c r="C397" s="644">
        <f>C395*40%</f>
        <v>4076030</v>
      </c>
      <c r="D397" s="34"/>
      <c r="E397" s="710"/>
      <c r="F397" s="710">
        <f>C400</f>
        <v>6114045</v>
      </c>
      <c r="G397" s="554"/>
      <c r="H397" s="494"/>
      <c r="I397" s="433"/>
      <c r="J397" s="737"/>
      <c r="K397" s="745"/>
    </row>
    <row r="398" spans="1:12" s="7" customFormat="1" ht="15.75" x14ac:dyDescent="0.25">
      <c r="A398" s="544"/>
      <c r="B398" s="725"/>
      <c r="C398" s="644"/>
      <c r="D398" s="34"/>
      <c r="E398" s="710"/>
      <c r="F398" s="710"/>
      <c r="G398" s="554"/>
      <c r="H398" s="494"/>
      <c r="I398" s="433"/>
      <c r="J398" s="737"/>
      <c r="K398" s="745"/>
      <c r="L398" s="753"/>
    </row>
    <row r="399" spans="1:12" s="7" customFormat="1" ht="15.75" x14ac:dyDescent="0.25">
      <c r="A399" s="544"/>
      <c r="B399" s="725" t="s">
        <v>7914</v>
      </c>
      <c r="C399" s="644">
        <f>C396</f>
        <v>6114045</v>
      </c>
      <c r="D399" s="34"/>
      <c r="E399" s="710"/>
      <c r="F399" s="710"/>
      <c r="G399" s="554"/>
      <c r="H399" s="494"/>
      <c r="I399" s="433"/>
      <c r="J399" s="737"/>
      <c r="K399" s="745"/>
    </row>
    <row r="400" spans="1:12" s="7" customFormat="1" ht="15.75" x14ac:dyDescent="0.25">
      <c r="A400" s="544"/>
      <c r="B400" s="725" t="s">
        <v>7872</v>
      </c>
      <c r="C400" s="644">
        <f>C399</f>
        <v>6114045</v>
      </c>
      <c r="D400" s="34"/>
      <c r="E400" s="711">
        <v>0.13</v>
      </c>
      <c r="F400" s="710">
        <f>F397*13%</f>
        <v>794825.85</v>
      </c>
      <c r="G400" s="554"/>
      <c r="H400" s="494"/>
      <c r="I400" s="433"/>
      <c r="J400" s="737"/>
      <c r="K400" s="745"/>
    </row>
    <row r="401" spans="1:11" s="7" customFormat="1" ht="15.75" x14ac:dyDescent="0.25">
      <c r="A401" s="544"/>
      <c r="B401" s="723">
        <v>0.22</v>
      </c>
      <c r="C401" s="644">
        <f>C400*22%</f>
        <v>1345089.9</v>
      </c>
      <c r="D401" s="34"/>
      <c r="E401" s="711" t="s">
        <v>7912</v>
      </c>
      <c r="F401" s="710">
        <v>1435521</v>
      </c>
      <c r="G401" s="554"/>
      <c r="H401" s="494"/>
      <c r="I401" s="433"/>
      <c r="J401" s="737"/>
      <c r="K401" s="745"/>
    </row>
    <row r="402" spans="1:11" s="7" customFormat="1" ht="15.75" x14ac:dyDescent="0.25">
      <c r="A402" s="544"/>
      <c r="B402" s="725" t="s">
        <v>7868</v>
      </c>
      <c r="C402" s="644">
        <f>C400+C401</f>
        <v>7459134.9000000004</v>
      </c>
      <c r="D402" s="34"/>
      <c r="E402" s="711">
        <v>0.8</v>
      </c>
      <c r="F402" s="710">
        <f>F401*80%</f>
        <v>1148416.8</v>
      </c>
      <c r="G402" s="554"/>
      <c r="H402" s="494"/>
      <c r="I402" s="433"/>
      <c r="J402" s="737"/>
    </row>
    <row r="403" spans="1:11" s="7" customFormat="1" ht="15.75" x14ac:dyDescent="0.25">
      <c r="A403" s="544"/>
      <c r="B403" s="725"/>
      <c r="C403" s="644"/>
      <c r="D403" s="34"/>
      <c r="E403" s="710" t="s">
        <v>7870</v>
      </c>
      <c r="F403" s="710">
        <f>F400</f>
        <v>794825.85</v>
      </c>
      <c r="G403" s="554"/>
      <c r="H403" s="494"/>
      <c r="I403" s="433"/>
      <c r="J403" s="737"/>
    </row>
    <row r="404" spans="1:11" s="7" customFormat="1" ht="16.5" thickBot="1" x14ac:dyDescent="0.3">
      <c r="A404" s="546"/>
      <c r="B404" s="727"/>
      <c r="C404" s="728"/>
      <c r="D404" s="549"/>
      <c r="E404" s="730" t="s">
        <v>7871</v>
      </c>
      <c r="F404" s="730">
        <f>F402-F403</f>
        <v>353590.95000000007</v>
      </c>
      <c r="G404" s="560"/>
      <c r="H404" s="744">
        <f>F402-F404</f>
        <v>794825.85</v>
      </c>
      <c r="I404" s="738"/>
      <c r="J404" s="739"/>
    </row>
    <row r="405" spans="1:11" s="7" customFormat="1" ht="15.75" x14ac:dyDescent="0.25">
      <c r="A405" s="699"/>
      <c r="B405" s="5"/>
      <c r="C405" s="11"/>
      <c r="D405" s="34"/>
      <c r="E405" s="11"/>
      <c r="F405" s="11"/>
      <c r="G405" s="554"/>
      <c r="H405" s="494"/>
      <c r="I405" s="433"/>
      <c r="J405" s="554"/>
    </row>
    <row r="406" spans="1:11" s="7" customFormat="1" ht="15.75" x14ac:dyDescent="0.25">
      <c r="A406" s="699"/>
      <c r="B406" s="5"/>
      <c r="C406" s="11"/>
      <c r="D406" s="34"/>
      <c r="E406" s="11"/>
      <c r="F406" s="11"/>
      <c r="G406" s="554"/>
      <c r="H406" s="494"/>
      <c r="I406" s="433"/>
      <c r="J406" s="554"/>
    </row>
    <row r="407" spans="1:11" s="7" customFormat="1" ht="15.75" x14ac:dyDescent="0.25">
      <c r="A407" s="823" t="s">
        <v>8100</v>
      </c>
      <c r="B407" s="823"/>
      <c r="C407" s="823"/>
      <c r="D407" s="823"/>
      <c r="E407" s="823"/>
      <c r="F407" s="823"/>
      <c r="G407" s="823"/>
      <c r="H407" s="823"/>
      <c r="I407" s="824"/>
      <c r="J407" s="554"/>
    </row>
    <row r="408" spans="1:11" s="7" customFormat="1" ht="15.75" x14ac:dyDescent="0.25">
      <c r="A408" s="823"/>
      <c r="B408" s="823"/>
      <c r="C408" s="823"/>
      <c r="D408" s="823"/>
      <c r="E408" s="823"/>
      <c r="F408" s="823"/>
      <c r="G408" s="823"/>
      <c r="H408" s="823"/>
      <c r="I408" s="824"/>
      <c r="J408" s="554"/>
    </row>
    <row r="409" spans="1:11" s="7" customFormat="1" ht="15.75" x14ac:dyDescent="0.25">
      <c r="A409" s="699"/>
      <c r="B409" s="5"/>
      <c r="C409" s="11"/>
      <c r="D409" s="34"/>
      <c r="E409" s="11"/>
      <c r="F409" s="11"/>
      <c r="G409" s="554"/>
      <c r="H409" s="494"/>
      <c r="I409" s="433"/>
      <c r="J409" s="554"/>
    </row>
    <row r="410" spans="1:11" s="7" customFormat="1" ht="15.75" x14ac:dyDescent="0.2">
      <c r="A410" s="6">
        <v>1040</v>
      </c>
      <c r="B410" s="5" t="s">
        <v>176</v>
      </c>
      <c r="C410" s="11">
        <v>340000</v>
      </c>
      <c r="D410" s="34">
        <v>0.13</v>
      </c>
      <c r="E410" s="11">
        <f t="shared" ref="E410:E411" si="57">D410*C410</f>
        <v>44200</v>
      </c>
      <c r="F410" s="11">
        <f t="shared" ref="F410:F411" si="58">E410+C410</f>
        <v>384200</v>
      </c>
      <c r="G410" s="554">
        <v>45413</v>
      </c>
      <c r="H410" s="494" t="s">
        <v>7312</v>
      </c>
      <c r="I410" s="740"/>
      <c r="J410" s="554">
        <v>45444</v>
      </c>
    </row>
    <row r="411" spans="1:11" s="7" customFormat="1" ht="15.75" x14ac:dyDescent="0.2">
      <c r="A411" s="6">
        <v>1041</v>
      </c>
      <c r="B411" s="5" t="s">
        <v>171</v>
      </c>
      <c r="C411" s="11">
        <v>315000</v>
      </c>
      <c r="D411" s="34">
        <v>0.13</v>
      </c>
      <c r="E411" s="11">
        <f t="shared" si="57"/>
        <v>40950</v>
      </c>
      <c r="F411" s="11">
        <f t="shared" si="58"/>
        <v>355950</v>
      </c>
      <c r="G411" s="554">
        <v>45413</v>
      </c>
      <c r="H411" s="494" t="s">
        <v>7312</v>
      </c>
      <c r="I411" s="740"/>
      <c r="J411" s="554">
        <v>45444</v>
      </c>
    </row>
    <row r="412" spans="1:11" s="7" customFormat="1" ht="15.75" x14ac:dyDescent="0.25">
      <c r="A412" s="6">
        <v>1042</v>
      </c>
      <c r="B412" s="5" t="s">
        <v>156</v>
      </c>
      <c r="C412" s="11">
        <v>256608</v>
      </c>
      <c r="D412" s="34">
        <v>0.1</v>
      </c>
      <c r="E412" s="11">
        <f>D412*C412</f>
        <v>25660.800000000003</v>
      </c>
      <c r="F412" s="11">
        <f>E412+C412</f>
        <v>282268.79999999999</v>
      </c>
      <c r="G412" s="554">
        <v>45413</v>
      </c>
      <c r="H412" s="494" t="s">
        <v>7312</v>
      </c>
      <c r="I412" s="614"/>
      <c r="J412" s="554">
        <v>45444</v>
      </c>
    </row>
    <row r="413" spans="1:11" s="7" customFormat="1" ht="15.75" x14ac:dyDescent="0.25">
      <c r="A413" s="742" t="s">
        <v>124</v>
      </c>
      <c r="B413" s="5" t="s">
        <v>7886</v>
      </c>
      <c r="C413" s="11">
        <v>1796667</v>
      </c>
      <c r="D413" s="34">
        <v>0.13</v>
      </c>
      <c r="E413" s="11">
        <f>D413*C413</f>
        <v>233566.71000000002</v>
      </c>
      <c r="F413" s="11">
        <f t="shared" ref="F413:F414" si="59">E413+C413</f>
        <v>2030233.71</v>
      </c>
      <c r="G413" s="554">
        <v>45352</v>
      </c>
      <c r="H413" s="494" t="s">
        <v>271</v>
      </c>
      <c r="I413" s="668"/>
      <c r="J413" s="554">
        <v>45444</v>
      </c>
      <c r="K413" s="35"/>
    </row>
    <row r="414" spans="1:11" s="7" customFormat="1" ht="15.75" x14ac:dyDescent="0.25">
      <c r="A414" s="742" t="s">
        <v>51</v>
      </c>
      <c r="B414" s="5" t="s">
        <v>7886</v>
      </c>
      <c r="C414" s="11">
        <v>1731334</v>
      </c>
      <c r="D414" s="34">
        <v>0.13</v>
      </c>
      <c r="E414" s="11">
        <f>D414*C414</f>
        <v>225073.42</v>
      </c>
      <c r="F414" s="11">
        <f t="shared" si="59"/>
        <v>1956407.42</v>
      </c>
      <c r="G414" s="554">
        <v>45383</v>
      </c>
      <c r="H414" s="494" t="s">
        <v>271</v>
      </c>
      <c r="I414" s="668"/>
      <c r="J414" s="554">
        <v>45444</v>
      </c>
      <c r="K414" s="35"/>
    </row>
    <row r="415" spans="1:11" s="7" customFormat="1" ht="16.5" thickBot="1" x14ac:dyDescent="0.3">
      <c r="A415" s="699"/>
      <c r="B415" s="5"/>
      <c r="C415" s="11"/>
      <c r="D415" s="34"/>
      <c r="E415" s="11">
        <f>SUM(E407:E414)</f>
        <v>569450.93000000005</v>
      </c>
      <c r="F415" s="11"/>
      <c r="G415" s="556"/>
      <c r="H415" s="494"/>
      <c r="I415" s="668"/>
      <c r="J415" s="554"/>
    </row>
    <row r="416" spans="1:11" s="7" customFormat="1" ht="24" thickBot="1" x14ac:dyDescent="0.3">
      <c r="A416" s="820" t="s">
        <v>7996</v>
      </c>
      <c r="B416" s="821"/>
      <c r="C416" s="821"/>
      <c r="D416" s="821"/>
      <c r="E416" s="821"/>
      <c r="F416" s="821"/>
      <c r="G416" s="821"/>
      <c r="H416" s="821"/>
      <c r="I416" s="821"/>
      <c r="J416" s="822"/>
      <c r="K416" s="745"/>
    </row>
    <row r="417" spans="1:13" s="7" customFormat="1" ht="15.75" x14ac:dyDescent="0.25">
      <c r="A417" s="735"/>
      <c r="C417" s="644">
        <f>SUM(C413:C415)</f>
        <v>3528001</v>
      </c>
      <c r="D417" s="505"/>
      <c r="E417" s="709"/>
      <c r="F417" s="709"/>
      <c r="G417" s="556"/>
      <c r="H417" s="716"/>
      <c r="I417" s="433"/>
      <c r="J417" s="736"/>
      <c r="K417" s="745"/>
    </row>
    <row r="418" spans="1:13" s="7" customFormat="1" ht="15.75" x14ac:dyDescent="0.25">
      <c r="A418" s="544"/>
      <c r="B418" s="725" t="s">
        <v>8005</v>
      </c>
      <c r="C418" s="644">
        <f>C417*60%</f>
        <v>2116800.6</v>
      </c>
      <c r="D418" s="34"/>
      <c r="E418" s="644"/>
      <c r="F418" s="644"/>
      <c r="G418" s="554"/>
      <c r="H418" s="494"/>
      <c r="I418" s="433"/>
      <c r="J418" s="737"/>
    </row>
    <row r="419" spans="1:13" s="7" customFormat="1" ht="15.75" x14ac:dyDescent="0.25">
      <c r="A419" s="544"/>
      <c r="B419" s="725" t="s">
        <v>8004</v>
      </c>
      <c r="C419" s="644">
        <f>C417*40%</f>
        <v>1411200.4000000001</v>
      </c>
      <c r="D419" s="34"/>
      <c r="E419" s="710"/>
      <c r="F419" s="710">
        <f>C421</f>
        <v>2116800.6</v>
      </c>
      <c r="G419" s="554"/>
      <c r="H419" s="494"/>
      <c r="I419" s="433"/>
      <c r="J419" s="737"/>
      <c r="K419" s="745"/>
    </row>
    <row r="420" spans="1:13" s="7" customFormat="1" ht="15.75" x14ac:dyDescent="0.25">
      <c r="A420" s="544"/>
      <c r="B420" s="725"/>
      <c r="C420" s="644"/>
      <c r="D420" s="34"/>
      <c r="E420" s="710"/>
      <c r="F420" s="710"/>
      <c r="G420" s="554"/>
      <c r="H420" s="494"/>
      <c r="I420" s="433"/>
      <c r="J420" s="737"/>
      <c r="K420" s="745"/>
    </row>
    <row r="421" spans="1:13" s="7" customFormat="1" ht="15.75" x14ac:dyDescent="0.25">
      <c r="A421" s="544"/>
      <c r="B421" s="725" t="s">
        <v>7872</v>
      </c>
      <c r="C421" s="644">
        <v>2116800.6</v>
      </c>
      <c r="D421" s="34"/>
      <c r="E421" s="711">
        <v>0.13</v>
      </c>
      <c r="F421" s="710">
        <f>F419*13%</f>
        <v>275184.07800000004</v>
      </c>
      <c r="G421" s="554"/>
      <c r="H421" s="494"/>
      <c r="I421" s="433"/>
      <c r="J421" s="737"/>
      <c r="K421" s="745"/>
    </row>
    <row r="422" spans="1:13" s="7" customFormat="1" ht="15.75" x14ac:dyDescent="0.25">
      <c r="A422" s="544"/>
      <c r="B422" s="723">
        <v>0.22</v>
      </c>
      <c r="C422" s="644">
        <f>C421*22%</f>
        <v>465696.13200000004</v>
      </c>
      <c r="D422" s="34"/>
      <c r="E422" s="711" t="s">
        <v>7912</v>
      </c>
      <c r="F422" s="710">
        <v>620410.80000000005</v>
      </c>
      <c r="G422" s="554"/>
      <c r="H422" s="494"/>
      <c r="I422" s="433"/>
      <c r="J422" s="737"/>
      <c r="K422" s="745"/>
    </row>
    <row r="423" spans="1:13" s="7" customFormat="1" ht="15.75" x14ac:dyDescent="0.25">
      <c r="A423" s="544"/>
      <c r="B423" s="725" t="s">
        <v>7868</v>
      </c>
      <c r="C423" s="644">
        <f>C421+C422</f>
        <v>2582496.7320000003</v>
      </c>
      <c r="D423" s="34"/>
      <c r="E423" s="711">
        <v>0.8</v>
      </c>
      <c r="F423" s="710">
        <f>F422*80%</f>
        <v>496328.64000000007</v>
      </c>
      <c r="G423" s="554"/>
      <c r="H423" s="494"/>
      <c r="I423" s="433"/>
      <c r="J423" s="737"/>
      <c r="K423" s="745"/>
    </row>
    <row r="424" spans="1:13" s="7" customFormat="1" ht="15.75" x14ac:dyDescent="0.25">
      <c r="A424" s="544"/>
      <c r="B424" s="725"/>
      <c r="C424" s="644"/>
      <c r="D424" s="34"/>
      <c r="E424" s="710" t="s">
        <v>7870</v>
      </c>
      <c r="F424" s="710">
        <f>F421</f>
        <v>275184.07800000004</v>
      </c>
      <c r="G424" s="554"/>
      <c r="H424" s="494"/>
      <c r="I424" s="433"/>
      <c r="J424" s="737"/>
      <c r="K424" s="752"/>
    </row>
    <row r="425" spans="1:13" s="7" customFormat="1" ht="16.5" thickBot="1" x14ac:dyDescent="0.3">
      <c r="A425" s="546"/>
      <c r="B425" s="727"/>
      <c r="C425" s="728"/>
      <c r="D425" s="549"/>
      <c r="E425" s="730" t="s">
        <v>7871</v>
      </c>
      <c r="F425" s="730">
        <f>F423-F424</f>
        <v>221144.56200000003</v>
      </c>
      <c r="G425" s="560"/>
      <c r="H425" s="744"/>
      <c r="I425" s="738"/>
      <c r="J425" s="739"/>
      <c r="K425" s="752"/>
      <c r="M425" s="752">
        <f>K424-K425</f>
        <v>0</v>
      </c>
    </row>
    <row r="426" spans="1:13" s="7" customFormat="1" ht="15.75" x14ac:dyDescent="0.25">
      <c r="A426" s="699"/>
      <c r="B426" s="5"/>
      <c r="C426" s="11"/>
      <c r="D426" s="34"/>
      <c r="E426" s="11"/>
      <c r="F426" s="11"/>
      <c r="G426" s="554"/>
      <c r="H426" s="494"/>
      <c r="I426" s="433"/>
      <c r="J426" s="554"/>
    </row>
    <row r="427" spans="1:13" s="7" customFormat="1" ht="15.75" x14ac:dyDescent="0.25">
      <c r="A427" s="699"/>
      <c r="B427" s="5"/>
      <c r="C427" s="11"/>
      <c r="D427" s="34"/>
      <c r="E427" s="11"/>
      <c r="F427" s="11"/>
      <c r="G427" s="554"/>
      <c r="H427" s="494"/>
      <c r="I427" s="433"/>
      <c r="J427" s="554"/>
    </row>
    <row r="428" spans="1:13" s="7" customFormat="1" ht="15.75" x14ac:dyDescent="0.25">
      <c r="A428" s="699"/>
      <c r="B428" s="5"/>
      <c r="C428" s="11"/>
      <c r="D428" s="34"/>
      <c r="E428" s="11"/>
      <c r="F428" s="11"/>
      <c r="G428" s="554"/>
      <c r="H428" s="494"/>
      <c r="I428" s="433"/>
      <c r="J428" s="554"/>
    </row>
    <row r="429" spans="1:13" s="7" customFormat="1" ht="15.75" x14ac:dyDescent="0.25">
      <c r="A429" s="699"/>
      <c r="B429" s="5"/>
      <c r="C429" s="11"/>
      <c r="D429" s="34"/>
      <c r="E429" s="11"/>
      <c r="F429" s="11"/>
      <c r="G429" s="554"/>
      <c r="H429" s="494"/>
      <c r="I429" s="433"/>
      <c r="J429" s="554"/>
    </row>
    <row r="430" spans="1:13" s="7" customFormat="1" ht="15.75" x14ac:dyDescent="0.25">
      <c r="A430" s="699"/>
      <c r="B430" s="5" t="s">
        <v>7886</v>
      </c>
      <c r="C430" s="11"/>
      <c r="D430" s="34"/>
      <c r="E430" s="11"/>
      <c r="F430" s="11"/>
      <c r="G430" s="554"/>
      <c r="H430" s="494"/>
      <c r="I430" s="433"/>
      <c r="J430" s="554"/>
    </row>
    <row r="431" spans="1:13" s="7" customFormat="1" ht="15.75" x14ac:dyDescent="0.25">
      <c r="A431" s="544">
        <v>1016</v>
      </c>
      <c r="B431" s="5" t="s">
        <v>121</v>
      </c>
      <c r="C431" s="11">
        <v>85000</v>
      </c>
      <c r="D431" s="34">
        <v>0.13</v>
      </c>
      <c r="E431" s="11">
        <f>D431*C431</f>
        <v>11050</v>
      </c>
      <c r="F431" s="11">
        <f>E431+C431</f>
        <v>96050</v>
      </c>
      <c r="G431" s="554"/>
      <c r="H431" s="494" t="s">
        <v>7312</v>
      </c>
      <c r="I431" s="433"/>
      <c r="J431" s="554"/>
      <c r="K431" s="38"/>
      <c r="L431" s="545" t="s">
        <v>7814</v>
      </c>
    </row>
    <row r="433" spans="1:12" s="7" customFormat="1" ht="15.75" x14ac:dyDescent="0.25">
      <c r="A433" s="6">
        <v>1019</v>
      </c>
      <c r="B433" s="5" t="s">
        <v>7675</v>
      </c>
      <c r="C433" s="11">
        <v>93096</v>
      </c>
      <c r="D433" s="34">
        <v>0.13</v>
      </c>
      <c r="E433" s="11">
        <f>D433*C433</f>
        <v>12102.48</v>
      </c>
      <c r="F433" s="11">
        <f>E433+C433</f>
        <v>105198.48</v>
      </c>
      <c r="G433" s="33"/>
      <c r="H433" s="494" t="s">
        <v>7312</v>
      </c>
      <c r="I433" s="614"/>
      <c r="J433" s="554"/>
      <c r="L433" s="7" t="s">
        <v>7758</v>
      </c>
    </row>
    <row r="435" spans="1:12" s="7" customFormat="1" ht="15.75" x14ac:dyDescent="0.25">
      <c r="A435" s="700"/>
      <c r="B435" s="5" t="s">
        <v>7886</v>
      </c>
      <c r="C435" s="712"/>
      <c r="D435" s="643"/>
      <c r="E435" s="644"/>
      <c r="F435" s="712"/>
      <c r="H435" s="666"/>
      <c r="I435" s="668"/>
      <c r="J435" s="691"/>
    </row>
    <row r="436" spans="1:12" s="7" customFormat="1" ht="15.75" x14ac:dyDescent="0.25">
      <c r="A436" s="40"/>
      <c r="H436" s="40"/>
      <c r="I436" s="433"/>
      <c r="J436" s="40"/>
    </row>
    <row r="437" spans="1:12" s="7" customFormat="1" ht="15.75" x14ac:dyDescent="0.25">
      <c r="A437" s="40"/>
      <c r="H437" s="40"/>
      <c r="I437" s="433"/>
      <c r="J437" s="40"/>
    </row>
    <row r="438" spans="1:12" s="7" customFormat="1" ht="15.75" x14ac:dyDescent="0.25">
      <c r="A438" s="6"/>
      <c r="B438" s="5"/>
      <c r="C438" s="11">
        <v>158000</v>
      </c>
      <c r="D438" s="34">
        <v>0.13</v>
      </c>
      <c r="E438" s="11">
        <f>D438*C438</f>
        <v>20540</v>
      </c>
      <c r="F438" s="11">
        <f>E438+C438</f>
        <v>178540</v>
      </c>
      <c r="G438" s="33"/>
      <c r="H438" s="494" t="s">
        <v>7312</v>
      </c>
      <c r="I438" s="432"/>
      <c r="J438" s="554"/>
      <c r="K438" s="5"/>
      <c r="L438" s="5" t="s">
        <v>7581</v>
      </c>
    </row>
    <row r="439" spans="1:12" s="7" customFormat="1" ht="15.75" x14ac:dyDescent="0.25">
      <c r="A439" s="40"/>
      <c r="H439" s="40"/>
      <c r="I439" s="433"/>
      <c r="J439" s="40"/>
    </row>
    <row r="440" spans="1:12" s="7" customFormat="1" ht="15.75" x14ac:dyDescent="0.25">
      <c r="A440" s="40"/>
      <c r="H440" s="40"/>
      <c r="I440" s="433"/>
      <c r="J440" s="40"/>
    </row>
    <row r="441" spans="1:12" s="7" customFormat="1" ht="15.75" x14ac:dyDescent="0.25">
      <c r="A441" s="40"/>
      <c r="H441" s="40"/>
      <c r="I441" s="433"/>
      <c r="J441" s="40"/>
    </row>
    <row r="442" spans="1:12" s="7" customFormat="1" ht="15.75" x14ac:dyDescent="0.25">
      <c r="A442" s="40"/>
      <c r="H442" s="40"/>
      <c r="I442" s="433"/>
      <c r="J442" s="40"/>
    </row>
    <row r="443" spans="1:12" s="7" customFormat="1" ht="15.75" x14ac:dyDescent="0.25">
      <c r="A443" s="40"/>
      <c r="H443" s="40"/>
      <c r="I443" s="433"/>
      <c r="J443" s="40"/>
    </row>
    <row r="444" spans="1:12" s="7" customFormat="1" ht="15.75" x14ac:dyDescent="0.25">
      <c r="A444" s="40"/>
      <c r="H444" s="40"/>
      <c r="I444" s="433"/>
      <c r="J444" s="40"/>
    </row>
    <row r="445" spans="1:12" s="7" customFormat="1" ht="15.75" x14ac:dyDescent="0.25">
      <c r="A445" s="40"/>
      <c r="H445" s="40"/>
      <c r="I445" s="433"/>
      <c r="J445" s="40"/>
    </row>
    <row r="446" spans="1:12" s="7" customFormat="1" ht="15.75" x14ac:dyDescent="0.25">
      <c r="A446" s="40"/>
      <c r="H446" s="40"/>
      <c r="I446" s="433"/>
      <c r="J446" s="40"/>
    </row>
    <row r="447" spans="1:12" s="7" customFormat="1" ht="15.75" x14ac:dyDescent="0.25">
      <c r="A447" s="40"/>
      <c r="H447" s="40"/>
      <c r="I447" s="433"/>
      <c r="J447" s="40"/>
    </row>
    <row r="448" spans="1:12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  <row r="553" spans="1:10" s="7" customFormat="1" ht="15.75" x14ac:dyDescent="0.25">
      <c r="A553" s="40"/>
      <c r="H553" s="40"/>
      <c r="I553" s="433"/>
      <c r="J553" s="40"/>
    </row>
    <row r="554" spans="1:10" s="7" customFormat="1" ht="15.75" x14ac:dyDescent="0.25">
      <c r="A554" s="40"/>
      <c r="H554" s="40"/>
      <c r="I554" s="433"/>
      <c r="J554" s="40"/>
    </row>
    <row r="555" spans="1:10" s="7" customFormat="1" ht="15.75" x14ac:dyDescent="0.25">
      <c r="A555" s="40"/>
      <c r="H555" s="40"/>
      <c r="I555" s="433"/>
      <c r="J555" s="40"/>
    </row>
    <row r="556" spans="1:10" s="7" customFormat="1" ht="15.75" x14ac:dyDescent="0.25">
      <c r="A556" s="40"/>
      <c r="H556" s="40"/>
      <c r="I556" s="433"/>
      <c r="J556" s="40"/>
    </row>
    <row r="557" spans="1:10" s="7" customFormat="1" ht="15.75" x14ac:dyDescent="0.25">
      <c r="A557" s="40"/>
      <c r="H557" s="40"/>
      <c r="I557" s="433"/>
      <c r="J557" s="40"/>
    </row>
    <row r="558" spans="1:10" s="7" customFormat="1" ht="15.75" x14ac:dyDescent="0.25">
      <c r="A558" s="40"/>
      <c r="H558" s="40"/>
      <c r="I558" s="433"/>
      <c r="J558" s="40"/>
    </row>
    <row r="559" spans="1:10" s="7" customFormat="1" ht="15.75" x14ac:dyDescent="0.25">
      <c r="A559" s="40"/>
      <c r="H559" s="40"/>
      <c r="I559" s="433"/>
      <c r="J559" s="40"/>
    </row>
    <row r="560" spans="1:10" s="7" customFormat="1" ht="15.75" x14ac:dyDescent="0.25">
      <c r="A560" s="40"/>
      <c r="H560" s="40"/>
      <c r="I560" s="433"/>
      <c r="J560" s="40"/>
    </row>
    <row r="561" spans="1:10" s="7" customFormat="1" ht="15.75" x14ac:dyDescent="0.25">
      <c r="A561" s="40"/>
      <c r="H561" s="40"/>
      <c r="I561" s="433"/>
      <c r="J561" s="40"/>
    </row>
    <row r="562" spans="1:10" s="7" customFormat="1" ht="15.75" x14ac:dyDescent="0.25">
      <c r="A562" s="40"/>
      <c r="H562" s="40"/>
      <c r="I562" s="433"/>
      <c r="J562" s="40"/>
    </row>
    <row r="563" spans="1:10" s="7" customFormat="1" ht="15.75" x14ac:dyDescent="0.25">
      <c r="A563" s="40"/>
      <c r="H563" s="40"/>
      <c r="I563" s="433"/>
      <c r="J563" s="40"/>
    </row>
    <row r="564" spans="1:10" s="7" customFormat="1" ht="15.75" x14ac:dyDescent="0.25">
      <c r="A564" s="40"/>
      <c r="H564" s="40"/>
      <c r="I564" s="433"/>
      <c r="J564" s="40"/>
    </row>
    <row r="565" spans="1:10" s="7" customFormat="1" ht="15.75" x14ac:dyDescent="0.25">
      <c r="A565" s="40"/>
      <c r="H565" s="40"/>
      <c r="I565" s="433"/>
      <c r="J565" s="40"/>
    </row>
    <row r="566" spans="1:10" s="7" customFormat="1" ht="15.75" x14ac:dyDescent="0.25">
      <c r="A566" s="40"/>
      <c r="H566" s="40"/>
      <c r="I566" s="433"/>
      <c r="J566" s="40"/>
    </row>
    <row r="567" spans="1:10" s="7" customFormat="1" ht="15.75" x14ac:dyDescent="0.25">
      <c r="A567" s="40"/>
      <c r="H567" s="40"/>
      <c r="I567" s="433"/>
      <c r="J567" s="40"/>
    </row>
    <row r="568" spans="1:10" s="7" customFormat="1" ht="15.75" x14ac:dyDescent="0.25">
      <c r="A568" s="40"/>
      <c r="H568" s="40"/>
      <c r="I568" s="433"/>
      <c r="J568" s="40"/>
    </row>
    <row r="569" spans="1:10" s="7" customFormat="1" ht="15.75" x14ac:dyDescent="0.25">
      <c r="A569" s="40"/>
      <c r="H569" s="40"/>
      <c r="I569" s="433"/>
      <c r="J569" s="40"/>
    </row>
    <row r="570" spans="1:10" s="7" customFormat="1" ht="15.75" x14ac:dyDescent="0.25">
      <c r="A570" s="40"/>
      <c r="H570" s="40"/>
      <c r="I570" s="433"/>
      <c r="J570" s="40"/>
    </row>
    <row r="571" spans="1:10" s="7" customFormat="1" ht="15.75" x14ac:dyDescent="0.25">
      <c r="A571" s="40"/>
      <c r="H571" s="40"/>
      <c r="I571" s="433"/>
      <c r="J571" s="40"/>
    </row>
    <row r="572" spans="1:10" s="7" customFormat="1" ht="15.75" x14ac:dyDescent="0.25">
      <c r="A572" s="40"/>
      <c r="H572" s="40"/>
      <c r="I572" s="433"/>
      <c r="J572" s="40"/>
    </row>
    <row r="573" spans="1:10" s="7" customFormat="1" ht="15.75" x14ac:dyDescent="0.25">
      <c r="A573" s="40"/>
      <c r="H573" s="40"/>
      <c r="I573" s="433"/>
      <c r="J573" s="40"/>
    </row>
    <row r="574" spans="1:10" s="7" customFormat="1" ht="15.75" x14ac:dyDescent="0.25">
      <c r="A574" s="40"/>
      <c r="H574" s="40"/>
      <c r="I574" s="433"/>
      <c r="J574" s="40"/>
    </row>
    <row r="575" spans="1:10" s="7" customFormat="1" ht="15.75" x14ac:dyDescent="0.25">
      <c r="A575" s="40"/>
      <c r="H575" s="40"/>
      <c r="I575" s="433"/>
      <c r="J575" s="40"/>
    </row>
    <row r="576" spans="1:10" s="7" customFormat="1" ht="15.75" x14ac:dyDescent="0.25">
      <c r="A576" s="40"/>
      <c r="H576" s="40"/>
      <c r="I576" s="433"/>
      <c r="J576" s="40"/>
    </row>
    <row r="577" spans="1:10" s="7" customFormat="1" ht="15.75" x14ac:dyDescent="0.25">
      <c r="A577" s="40"/>
      <c r="H577" s="40"/>
      <c r="I577" s="433"/>
      <c r="J577" s="40"/>
    </row>
    <row r="578" spans="1:10" s="7" customFormat="1" ht="15.75" x14ac:dyDescent="0.25">
      <c r="A578" s="40"/>
      <c r="H578" s="40"/>
      <c r="I578" s="433"/>
      <c r="J578" s="40"/>
    </row>
    <row r="579" spans="1:10" s="7" customFormat="1" ht="15.75" x14ac:dyDescent="0.25">
      <c r="A579" s="40"/>
      <c r="H579" s="40"/>
      <c r="I579" s="433"/>
      <c r="J579" s="40"/>
    </row>
    <row r="580" spans="1:10" s="7" customFormat="1" ht="15.75" x14ac:dyDescent="0.25">
      <c r="A580" s="40"/>
      <c r="H580" s="40"/>
      <c r="I580" s="433"/>
      <c r="J580" s="40"/>
    </row>
    <row r="581" spans="1:10" s="7" customFormat="1" ht="15.75" x14ac:dyDescent="0.25">
      <c r="A581" s="40"/>
      <c r="H581" s="40"/>
      <c r="I581" s="433"/>
      <c r="J581" s="40"/>
    </row>
    <row r="582" spans="1:10" s="7" customFormat="1" ht="15.75" x14ac:dyDescent="0.25">
      <c r="A582" s="40"/>
      <c r="H582" s="40"/>
      <c r="I582" s="433"/>
      <c r="J582" s="40"/>
    </row>
    <row r="583" spans="1:10" s="7" customFormat="1" ht="15.75" x14ac:dyDescent="0.25">
      <c r="A583" s="40"/>
      <c r="H583" s="40"/>
      <c r="I583" s="433"/>
      <c r="J583" s="40"/>
    </row>
    <row r="584" spans="1:10" s="7" customFormat="1" ht="15.75" x14ac:dyDescent="0.25">
      <c r="A584" s="40"/>
      <c r="H584" s="40"/>
      <c r="I584" s="433"/>
      <c r="J584" s="40"/>
    </row>
    <row r="585" spans="1:10" s="7" customFormat="1" ht="15.75" x14ac:dyDescent="0.25">
      <c r="A585" s="40"/>
      <c r="H585" s="40"/>
      <c r="I585" s="433"/>
      <c r="J585" s="40"/>
    </row>
    <row r="586" spans="1:10" s="7" customFormat="1" ht="15.75" x14ac:dyDescent="0.25">
      <c r="A586" s="40"/>
      <c r="H586" s="40"/>
      <c r="I586" s="433"/>
      <c r="J586" s="40"/>
    </row>
    <row r="587" spans="1:10" s="7" customFormat="1" ht="15.75" x14ac:dyDescent="0.25">
      <c r="A587" s="40"/>
      <c r="H587" s="40"/>
      <c r="I587" s="433"/>
      <c r="J587" s="40"/>
    </row>
    <row r="588" spans="1:10" s="7" customFormat="1" ht="15.75" x14ac:dyDescent="0.25">
      <c r="A588" s="40"/>
      <c r="H588" s="40"/>
      <c r="I588" s="433"/>
      <c r="J588" s="40"/>
    </row>
    <row r="589" spans="1:10" s="7" customFormat="1" ht="15.75" x14ac:dyDescent="0.25">
      <c r="A589" s="40"/>
      <c r="H589" s="40"/>
      <c r="I589" s="433"/>
      <c r="J589" s="40"/>
    </row>
    <row r="590" spans="1:10" s="7" customFormat="1" ht="15.75" x14ac:dyDescent="0.25">
      <c r="A590" s="40"/>
      <c r="H590" s="40"/>
      <c r="I590" s="433"/>
      <c r="J590" s="40"/>
    </row>
    <row r="591" spans="1:10" s="7" customFormat="1" ht="15.75" x14ac:dyDescent="0.25">
      <c r="A591" s="40"/>
      <c r="H591" s="40"/>
      <c r="I591" s="433"/>
      <c r="J591" s="40"/>
    </row>
    <row r="592" spans="1:10" s="7" customFormat="1" ht="15.75" x14ac:dyDescent="0.25">
      <c r="A592" s="40"/>
      <c r="H592" s="40"/>
      <c r="I592" s="433"/>
      <c r="J592" s="40"/>
    </row>
    <row r="593" spans="1:10" s="7" customFormat="1" ht="15.75" x14ac:dyDescent="0.25">
      <c r="A593" s="40"/>
      <c r="H593" s="40"/>
      <c r="I593" s="433"/>
      <c r="J593" s="40"/>
    </row>
    <row r="594" spans="1:10" s="7" customFormat="1" ht="15.75" x14ac:dyDescent="0.25">
      <c r="A594" s="40"/>
      <c r="H594" s="40"/>
      <c r="I594" s="433"/>
      <c r="J594" s="40"/>
    </row>
    <row r="595" spans="1:10" s="7" customFormat="1" ht="15.75" x14ac:dyDescent="0.25">
      <c r="A595" s="40"/>
      <c r="H595" s="40"/>
      <c r="I595" s="433"/>
      <c r="J595" s="40"/>
    </row>
    <row r="596" spans="1:10" s="7" customFormat="1" ht="15.75" x14ac:dyDescent="0.25">
      <c r="A596" s="40"/>
      <c r="H596" s="40"/>
      <c r="I596" s="433"/>
      <c r="J596" s="40"/>
    </row>
    <row r="597" spans="1:10" s="7" customFormat="1" ht="15.75" x14ac:dyDescent="0.25">
      <c r="A597" s="40"/>
      <c r="H597" s="40"/>
      <c r="I597" s="433"/>
      <c r="J597" s="40"/>
    </row>
    <row r="598" spans="1:10" s="7" customFormat="1" ht="15.75" x14ac:dyDescent="0.25">
      <c r="A598" s="40"/>
      <c r="H598" s="40"/>
      <c r="I598" s="433"/>
      <c r="J598" s="40"/>
    </row>
    <row r="599" spans="1:10" s="7" customFormat="1" ht="15.75" x14ac:dyDescent="0.25">
      <c r="A599" s="40"/>
      <c r="H599" s="40"/>
      <c r="I599" s="433"/>
      <c r="J599" s="40"/>
    </row>
    <row r="600" spans="1:10" s="7" customFormat="1" ht="15.75" x14ac:dyDescent="0.25">
      <c r="A600" s="40"/>
      <c r="H600" s="40"/>
      <c r="I600" s="433"/>
      <c r="J600" s="40"/>
    </row>
    <row r="601" spans="1:10" s="7" customFormat="1" ht="15.75" x14ac:dyDescent="0.25">
      <c r="A601" s="40"/>
      <c r="H601" s="40"/>
      <c r="I601" s="433"/>
      <c r="J601" s="40"/>
    </row>
    <row r="602" spans="1:10" s="7" customFormat="1" ht="15.75" x14ac:dyDescent="0.25">
      <c r="A602" s="40"/>
      <c r="H602" s="40"/>
      <c r="I602" s="433"/>
      <c r="J602" s="40"/>
    </row>
    <row r="603" spans="1:10" s="7" customFormat="1" ht="15.75" x14ac:dyDescent="0.25">
      <c r="A603" s="40"/>
      <c r="H603" s="40"/>
      <c r="I603" s="433"/>
      <c r="J603" s="40"/>
    </row>
    <row r="604" spans="1:10" s="7" customFormat="1" ht="15.75" x14ac:dyDescent="0.25">
      <c r="A604" s="40"/>
      <c r="H604" s="40"/>
      <c r="I604" s="433"/>
      <c r="J604" s="40"/>
    </row>
    <row r="605" spans="1:10" s="7" customFormat="1" ht="15.75" x14ac:dyDescent="0.25">
      <c r="A605" s="40"/>
      <c r="H605" s="40"/>
      <c r="I605" s="433"/>
      <c r="J605" s="40"/>
    </row>
    <row r="606" spans="1:10" s="7" customFormat="1" ht="15.75" x14ac:dyDescent="0.25">
      <c r="A606" s="40"/>
      <c r="H606" s="40"/>
      <c r="I606" s="433"/>
      <c r="J606" s="40"/>
    </row>
    <row r="607" spans="1:10" s="7" customFormat="1" ht="15.75" x14ac:dyDescent="0.25">
      <c r="A607" s="40"/>
      <c r="H607" s="40"/>
      <c r="I607" s="433"/>
      <c r="J607" s="40"/>
    </row>
    <row r="608" spans="1:10" s="7" customFormat="1" ht="15.75" x14ac:dyDescent="0.25">
      <c r="A608" s="40"/>
      <c r="H608" s="40"/>
      <c r="I608" s="433"/>
      <c r="J608" s="40"/>
    </row>
    <row r="609" spans="1:10" s="7" customFormat="1" ht="15.75" x14ac:dyDescent="0.25">
      <c r="A609" s="40"/>
      <c r="H609" s="40"/>
      <c r="I609" s="433"/>
      <c r="J609" s="40"/>
    </row>
    <row r="610" spans="1:10" s="7" customFormat="1" ht="15.75" x14ac:dyDescent="0.25">
      <c r="A610" s="40"/>
      <c r="H610" s="40"/>
      <c r="I610" s="433"/>
      <c r="J610" s="40"/>
    </row>
    <row r="611" spans="1:10" s="7" customFormat="1" ht="15.75" x14ac:dyDescent="0.25">
      <c r="A611" s="40"/>
      <c r="H611" s="40"/>
      <c r="I611" s="433"/>
      <c r="J611" s="40"/>
    </row>
    <row r="612" spans="1:10" s="7" customFormat="1" ht="15.75" x14ac:dyDescent="0.25">
      <c r="A612" s="40"/>
      <c r="H612" s="40"/>
      <c r="I612" s="433"/>
      <c r="J612" s="40"/>
    </row>
  </sheetData>
  <autoFilter ref="A1:M269" xr:uid="{00000000-0001-0000-0400-000000000000}"/>
  <mergeCells count="25"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416:J416"/>
    <mergeCell ref="A407:I408"/>
    <mergeCell ref="A394:J394"/>
    <mergeCell ref="A371:J371"/>
    <mergeCell ref="B43:F43"/>
    <mergeCell ref="B44:F44"/>
    <mergeCell ref="A353:J353"/>
    <mergeCell ref="A327:J327"/>
    <mergeCell ref="B46:F46"/>
    <mergeCell ref="B49:F49"/>
    <mergeCell ref="B50:F50"/>
    <mergeCell ref="B69:F69"/>
    <mergeCell ref="B82:F82"/>
  </mergeCells>
  <conditionalFormatting sqref="H1:H324 H326 H328:H352 H354:H370 H372:H385 H387:H393 H395:H406 H409:H415 H417:H431 H433 H435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D9" sqref="D9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9.710937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43" t="s">
        <v>7042</v>
      </c>
      <c r="B1" s="844"/>
      <c r="C1" s="844"/>
      <c r="D1" s="844"/>
      <c r="E1" s="845"/>
      <c r="G1" s="849" t="s">
        <v>7043</v>
      </c>
      <c r="H1" s="849"/>
      <c r="I1" s="849"/>
      <c r="J1" s="849"/>
      <c r="K1" s="333"/>
      <c r="L1" s="828" t="s">
        <v>7501</v>
      </c>
      <c r="M1" s="828"/>
      <c r="N1" s="828"/>
      <c r="O1" s="828"/>
      <c r="P1" s="828"/>
      <c r="R1" s="828" t="s">
        <v>7045</v>
      </c>
      <c r="S1" s="828"/>
      <c r="T1" s="828"/>
      <c r="U1" s="828"/>
    </row>
    <row r="2" spans="1:28" ht="28.15" customHeight="1" x14ac:dyDescent="0.25">
      <c r="A2" s="846"/>
      <c r="B2" s="847"/>
      <c r="C2" s="847"/>
      <c r="D2" s="847"/>
      <c r="E2" s="848"/>
      <c r="G2" s="849"/>
      <c r="H2" s="849"/>
      <c r="I2" s="849"/>
      <c r="J2" s="849"/>
      <c r="K2" s="333"/>
      <c r="L2" s="828"/>
      <c r="M2" s="828"/>
      <c r="N2" s="828"/>
      <c r="O2" s="828"/>
      <c r="P2" s="828"/>
      <c r="R2" s="828"/>
      <c r="S2" s="828"/>
      <c r="T2" s="828"/>
      <c r="U2" s="828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45200</v>
      </c>
      <c r="M4" s="348">
        <v>90838</v>
      </c>
      <c r="N4" s="646"/>
      <c r="O4" s="349"/>
      <c r="P4" s="647"/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45231</v>
      </c>
      <c r="M5" s="348">
        <v>90838</v>
      </c>
      <c r="N5" s="646"/>
      <c r="O5" s="349"/>
      <c r="P5" s="647"/>
      <c r="Q5" s="342"/>
      <c r="R5" s="343">
        <v>45323</v>
      </c>
      <c r="S5" s="17">
        <v>34850</v>
      </c>
      <c r="T5" s="334" t="s">
        <v>7590</v>
      </c>
      <c r="U5" s="361" t="s">
        <v>7997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45261</v>
      </c>
      <c r="M6" s="348">
        <v>90838</v>
      </c>
      <c r="N6" s="646"/>
      <c r="O6" s="349"/>
      <c r="P6" s="647"/>
      <c r="Q6" s="342"/>
      <c r="R6" s="343">
        <v>45352</v>
      </c>
      <c r="S6" s="17">
        <v>34850</v>
      </c>
      <c r="T6" s="334" t="s">
        <v>7590</v>
      </c>
      <c r="U6" s="361" t="s">
        <v>8035</v>
      </c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 t="s">
        <v>271</v>
      </c>
      <c r="E7" s="355" t="s">
        <v>7711</v>
      </c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45292</v>
      </c>
      <c r="M7" s="348">
        <v>90838</v>
      </c>
      <c r="N7" s="646"/>
      <c r="O7" s="349"/>
      <c r="P7" s="647"/>
      <c r="Q7" s="342"/>
      <c r="R7" s="343">
        <v>45383</v>
      </c>
      <c r="S7" s="17">
        <v>34850</v>
      </c>
      <c r="T7" s="334" t="s">
        <v>7590</v>
      </c>
      <c r="U7" s="361" t="s">
        <v>8095</v>
      </c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 t="s">
        <v>271</v>
      </c>
      <c r="E8" s="355" t="s">
        <v>7711</v>
      </c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45323</v>
      </c>
      <c r="M8" s="348">
        <v>90838</v>
      </c>
      <c r="N8" s="646"/>
      <c r="O8" s="349"/>
      <c r="P8" s="647"/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 t="s">
        <v>271</v>
      </c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45352</v>
      </c>
      <c r="M9" s="348">
        <v>90838</v>
      </c>
      <c r="N9" s="646"/>
      <c r="O9" s="349"/>
      <c r="P9" s="647"/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45383</v>
      </c>
      <c r="M10" s="348">
        <v>90838</v>
      </c>
      <c r="N10" s="646"/>
      <c r="O10" s="349"/>
      <c r="P10" s="647"/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45413</v>
      </c>
      <c r="M11" s="348">
        <v>90838</v>
      </c>
      <c r="N11" s="646"/>
      <c r="O11" s="349"/>
      <c r="P11" s="647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45444</v>
      </c>
      <c r="M12" s="348">
        <v>90838</v>
      </c>
      <c r="N12" s="646"/>
      <c r="O12" s="349"/>
      <c r="P12" s="647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45474</v>
      </c>
      <c r="M13" s="348">
        <v>90838</v>
      </c>
      <c r="N13" s="646"/>
      <c r="O13" s="349"/>
      <c r="P13" s="647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45505</v>
      </c>
      <c r="M14" s="348">
        <v>90838</v>
      </c>
      <c r="N14" s="646"/>
      <c r="O14" s="349"/>
      <c r="P14" s="647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5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334"/>
      <c r="M15" s="750"/>
      <c r="N15" s="334"/>
      <c r="O15" s="334"/>
      <c r="P15" s="334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5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334"/>
      <c r="M16" s="750"/>
      <c r="N16" s="334"/>
      <c r="O16" s="334"/>
      <c r="P16" s="334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334"/>
      <c r="M17" s="334"/>
      <c r="N17" s="334"/>
      <c r="O17" s="334"/>
      <c r="P17" s="334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334"/>
      <c r="M18" s="334"/>
      <c r="N18" s="334"/>
      <c r="O18" s="334"/>
      <c r="P18" s="334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5.75" x14ac:dyDescent="0.25">
      <c r="A19" s="6"/>
      <c r="B19" s="334"/>
      <c r="C19" s="334"/>
      <c r="D19" s="334"/>
      <c r="E19" s="334"/>
      <c r="H19" s="380"/>
      <c r="K19" s="381"/>
      <c r="L19" s="347">
        <v>44835</v>
      </c>
      <c r="M19" s="348">
        <v>82580</v>
      </c>
      <c r="N19" s="646" t="s">
        <v>7590</v>
      </c>
      <c r="O19" s="349" t="s">
        <v>7593</v>
      </c>
      <c r="P19" s="647" t="s">
        <v>7594</v>
      </c>
      <c r="R19" s="334"/>
      <c r="S19" s="334"/>
      <c r="T19" s="334"/>
      <c r="U19" s="334"/>
      <c r="AB19" s="382"/>
      <c r="AC19" s="382"/>
    </row>
    <row r="20" spans="1:30" ht="15.75" x14ac:dyDescent="0.25">
      <c r="A20" s="6"/>
      <c r="B20" s="334"/>
      <c r="C20" s="334"/>
      <c r="D20" s="334"/>
      <c r="E20" s="334"/>
      <c r="K20" s="381"/>
      <c r="L20" s="347">
        <v>44866</v>
      </c>
      <c r="M20" s="348">
        <v>82580</v>
      </c>
      <c r="N20" s="646" t="s">
        <v>7590</v>
      </c>
      <c r="O20" s="349" t="s">
        <v>7592</v>
      </c>
      <c r="P20" s="647" t="s">
        <v>7594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44896</v>
      </c>
      <c r="M21" s="348">
        <v>82580</v>
      </c>
      <c r="N21" s="646" t="s">
        <v>7590</v>
      </c>
      <c r="O21" s="349" t="s">
        <v>7591</v>
      </c>
      <c r="P21" s="647" t="s">
        <v>7594</v>
      </c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44927</v>
      </c>
      <c r="M22" s="348">
        <v>82580</v>
      </c>
      <c r="N22" s="646" t="s">
        <v>7590</v>
      </c>
      <c r="O22" s="349" t="s">
        <v>7654</v>
      </c>
      <c r="P22" s="647" t="s">
        <v>7653</v>
      </c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44958</v>
      </c>
      <c r="M23" s="348">
        <v>82580</v>
      </c>
      <c r="N23" s="646" t="s">
        <v>7590</v>
      </c>
      <c r="O23" s="349" t="s">
        <v>7734</v>
      </c>
      <c r="P23" s="647" t="s">
        <v>7733</v>
      </c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44986</v>
      </c>
      <c r="M24" s="348">
        <v>82580</v>
      </c>
      <c r="N24" s="646" t="s">
        <v>7590</v>
      </c>
      <c r="O24" s="349" t="s">
        <v>7757</v>
      </c>
      <c r="P24" s="647" t="s">
        <v>7756</v>
      </c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45017</v>
      </c>
      <c r="M25" s="348">
        <v>82580</v>
      </c>
      <c r="N25" s="646" t="s">
        <v>7590</v>
      </c>
      <c r="O25" s="349" t="s">
        <v>7838</v>
      </c>
      <c r="P25" s="647" t="s">
        <v>7837</v>
      </c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45047</v>
      </c>
      <c r="M26" s="348">
        <v>82580</v>
      </c>
      <c r="N26" s="646" t="s">
        <v>7590</v>
      </c>
      <c r="O26" s="349" t="s">
        <v>7950</v>
      </c>
      <c r="P26" s="647" t="s">
        <v>7951</v>
      </c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45078</v>
      </c>
      <c r="M27" s="348">
        <v>82580</v>
      </c>
      <c r="N27" s="646" t="s">
        <v>7590</v>
      </c>
      <c r="O27" s="349" t="s">
        <v>7602</v>
      </c>
      <c r="P27" s="647" t="s">
        <v>7975</v>
      </c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45108</v>
      </c>
      <c r="M28" s="348">
        <v>82580</v>
      </c>
      <c r="N28" s="646" t="s">
        <v>7590</v>
      </c>
      <c r="O28" s="349" t="s">
        <v>7602</v>
      </c>
      <c r="P28" s="647" t="s">
        <v>7975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45139</v>
      </c>
      <c r="M29" s="348">
        <v>82580</v>
      </c>
      <c r="N29" s="646" t="s">
        <v>7590</v>
      </c>
      <c r="O29" s="349" t="s">
        <v>8082</v>
      </c>
      <c r="P29" s="647" t="s">
        <v>8083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45170</v>
      </c>
      <c r="M30" s="348">
        <v>82580</v>
      </c>
      <c r="N30" s="646" t="s">
        <v>7590</v>
      </c>
      <c r="O30" s="349" t="s">
        <v>8080</v>
      </c>
      <c r="P30" s="647" t="s">
        <v>8081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445"/>
      <c r="M31" s="445"/>
      <c r="N31" s="445"/>
      <c r="O31" s="445"/>
      <c r="P31" s="445"/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8.75" x14ac:dyDescent="0.25">
      <c r="L32" s="445"/>
      <c r="M32" s="445"/>
      <c r="N32" s="445"/>
      <c r="O32" s="445"/>
      <c r="P32" s="445"/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8.75" x14ac:dyDescent="0.25">
      <c r="L33" s="445"/>
      <c r="M33" s="445"/>
      <c r="N33" s="445"/>
      <c r="O33" s="445"/>
      <c r="P33" s="445"/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8.75" x14ac:dyDescent="0.25">
      <c r="L34" s="445"/>
      <c r="M34" s="445"/>
      <c r="N34" s="445"/>
      <c r="O34" s="445"/>
      <c r="P34" s="445"/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32.25" thickBot="1" x14ac:dyDescent="0.3">
      <c r="L35" s="334" t="s">
        <v>7047</v>
      </c>
      <c r="M35" s="334" t="s">
        <v>7048</v>
      </c>
      <c r="N35" s="334" t="s">
        <v>271</v>
      </c>
      <c r="O35" s="334"/>
      <c r="P35" s="334" t="s">
        <v>17</v>
      </c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43" t="s">
        <v>7042</v>
      </c>
      <c r="B36" s="844"/>
      <c r="C36" s="844"/>
      <c r="D36" s="844"/>
      <c r="E36" s="845"/>
      <c r="L36" s="347">
        <v>44501</v>
      </c>
      <c r="M36" s="348">
        <v>78650</v>
      </c>
      <c r="N36" s="349">
        <v>78650</v>
      </c>
      <c r="O36" s="349"/>
      <c r="P36" s="350"/>
      <c r="W36">
        <v>26200</v>
      </c>
    </row>
    <row r="37" spans="1:31" x14ac:dyDescent="0.25">
      <c r="A37" s="846"/>
      <c r="B37" s="847"/>
      <c r="C37" s="847"/>
      <c r="D37" s="847"/>
      <c r="E37" s="848"/>
      <c r="L37" s="347">
        <v>44531</v>
      </c>
      <c r="M37" s="348">
        <v>78650</v>
      </c>
      <c r="N37" s="349">
        <v>78650</v>
      </c>
      <c r="O37" s="349"/>
      <c r="P37" s="350"/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44562</v>
      </c>
      <c r="M38" s="348">
        <v>78650</v>
      </c>
      <c r="N38" s="349">
        <v>78650</v>
      </c>
      <c r="O38" s="349"/>
      <c r="P38" s="350"/>
      <c r="R38" s="828" t="s">
        <v>7045</v>
      </c>
      <c r="S38" s="828"/>
      <c r="T38" s="828"/>
      <c r="U38" s="828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44593</v>
      </c>
      <c r="M39" s="348">
        <v>78650</v>
      </c>
      <c r="N39" s="349">
        <v>78650</v>
      </c>
      <c r="O39" s="349"/>
      <c r="P39" s="16"/>
      <c r="R39" s="828"/>
      <c r="S39" s="828"/>
      <c r="T39" s="828"/>
      <c r="U39" s="828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44621</v>
      </c>
      <c r="M40" s="348">
        <v>78650</v>
      </c>
      <c r="N40" s="349">
        <v>78650</v>
      </c>
      <c r="O40" s="349"/>
      <c r="P40" s="16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44652</v>
      </c>
      <c r="M41" s="348">
        <v>78650</v>
      </c>
      <c r="N41" s="349">
        <v>78650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44682</v>
      </c>
      <c r="M42" s="348">
        <v>78650</v>
      </c>
      <c r="N42" s="349">
        <v>78650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44713</v>
      </c>
      <c r="M43" s="348">
        <v>78650</v>
      </c>
      <c r="N43" s="349">
        <v>78650</v>
      </c>
      <c r="O43" s="349"/>
      <c r="P43" s="16" t="s">
        <v>7151</v>
      </c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28" t="s">
        <v>7081</v>
      </c>
      <c r="H44" s="828"/>
      <c r="I44" s="828"/>
      <c r="J44" s="828"/>
      <c r="L44" s="347">
        <v>44743</v>
      </c>
      <c r="M44" s="348">
        <v>78650</v>
      </c>
      <c r="N44" s="349">
        <v>78650</v>
      </c>
      <c r="O44" s="349"/>
      <c r="P44" s="16" t="s">
        <v>7286</v>
      </c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28"/>
      <c r="H45" s="828"/>
      <c r="I45" s="828"/>
      <c r="J45" s="828"/>
      <c r="L45" s="347">
        <v>44774</v>
      </c>
      <c r="M45" s="348">
        <v>78650</v>
      </c>
      <c r="N45" s="349">
        <v>78650</v>
      </c>
      <c r="O45" s="349"/>
      <c r="P45" s="16" t="s">
        <v>7318</v>
      </c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44805</v>
      </c>
      <c r="M46" s="348">
        <v>78650</v>
      </c>
      <c r="N46" s="349">
        <v>78650</v>
      </c>
      <c r="O46" s="349"/>
      <c r="P46" s="16" t="s">
        <v>7500</v>
      </c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828" t="s">
        <v>7044</v>
      </c>
      <c r="M50" s="828"/>
      <c r="N50" s="828"/>
      <c r="O50" s="828"/>
      <c r="P50" s="828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29" t="s">
        <v>7090</v>
      </c>
      <c r="H51" s="829"/>
      <c r="I51" s="829"/>
      <c r="J51" s="416">
        <f>J49+I48</f>
        <v>73164</v>
      </c>
      <c r="K51" s="415"/>
      <c r="L51" s="828"/>
      <c r="M51" s="828"/>
      <c r="N51" s="828"/>
      <c r="O51" s="828"/>
      <c r="P51" s="828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32.25" thickBot="1" x14ac:dyDescent="0.3">
      <c r="G52" s="417" t="s">
        <v>7091</v>
      </c>
      <c r="K52" s="418"/>
      <c r="L52" s="334" t="s">
        <v>7047</v>
      </c>
      <c r="M52" s="334" t="s">
        <v>7048</v>
      </c>
      <c r="N52" s="334" t="s">
        <v>271</v>
      </c>
      <c r="O52" s="334"/>
      <c r="P52" s="334" t="s">
        <v>17</v>
      </c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43" t="s">
        <v>7068</v>
      </c>
      <c r="B53" s="844"/>
      <c r="C53" s="844"/>
      <c r="D53" s="844"/>
      <c r="E53" s="845"/>
      <c r="L53" s="347">
        <v>44166</v>
      </c>
      <c r="M53" s="348">
        <v>71500</v>
      </c>
      <c r="N53" s="349" t="s">
        <v>271</v>
      </c>
      <c r="O53" s="349"/>
      <c r="P53" s="350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46"/>
      <c r="B54" s="847"/>
      <c r="C54" s="847"/>
      <c r="D54" s="847"/>
      <c r="E54" s="848"/>
      <c r="K54" s="418"/>
      <c r="L54" s="347">
        <v>44197</v>
      </c>
      <c r="M54" s="348">
        <v>71500</v>
      </c>
      <c r="N54" s="349" t="s">
        <v>271</v>
      </c>
      <c r="O54" s="349"/>
      <c r="P54" s="350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7">
        <v>44228</v>
      </c>
      <c r="M55" s="348">
        <v>71500</v>
      </c>
      <c r="N55" s="349" t="s">
        <v>271</v>
      </c>
      <c r="O55" s="349"/>
      <c r="P55" s="350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7">
        <v>44256</v>
      </c>
      <c r="M56" s="348">
        <v>71500</v>
      </c>
      <c r="N56" s="349" t="s">
        <v>271</v>
      </c>
      <c r="O56" s="349"/>
      <c r="P56" s="16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44287</v>
      </c>
      <c r="M57" s="348">
        <v>71500</v>
      </c>
      <c r="N57" s="349" t="s">
        <v>271</v>
      </c>
      <c r="O57" s="349"/>
      <c r="P57" s="16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44317</v>
      </c>
      <c r="M58" s="348">
        <v>71500</v>
      </c>
      <c r="N58" s="349" t="s">
        <v>271</v>
      </c>
      <c r="O58" s="349"/>
      <c r="P58" s="16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44348</v>
      </c>
      <c r="M59" s="348">
        <v>71500</v>
      </c>
      <c r="N59" s="349" t="s">
        <v>271</v>
      </c>
      <c r="O59" s="349"/>
      <c r="P59" s="16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44378</v>
      </c>
      <c r="M60" s="348">
        <v>71500</v>
      </c>
      <c r="N60" s="349" t="s">
        <v>271</v>
      </c>
      <c r="O60" s="349"/>
      <c r="P60" s="16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47">
        <v>44409</v>
      </c>
      <c r="M61" s="348">
        <v>71500</v>
      </c>
      <c r="N61" s="349" t="s">
        <v>271</v>
      </c>
      <c r="O61" s="349"/>
      <c r="P61" s="1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44440</v>
      </c>
      <c r="M62" s="348">
        <v>71500</v>
      </c>
      <c r="N62" s="349" t="s">
        <v>271</v>
      </c>
      <c r="O62" s="349"/>
      <c r="P62" s="16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347">
        <v>44470</v>
      </c>
      <c r="M63" s="348">
        <v>71500</v>
      </c>
      <c r="N63" s="349" t="s">
        <v>271</v>
      </c>
      <c r="O63" s="349"/>
      <c r="P63" s="16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L64" s="398"/>
      <c r="M64" s="399"/>
      <c r="N64" s="399"/>
      <c r="O64" s="399"/>
      <c r="P64" s="332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L65" s="401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L66" s="842" t="s">
        <v>7044</v>
      </c>
      <c r="M66" s="842"/>
      <c r="N66" s="842"/>
      <c r="O66" s="842"/>
      <c r="P66" s="842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L67" s="828"/>
      <c r="M67" s="828"/>
      <c r="N67" s="828"/>
      <c r="O67" s="828"/>
      <c r="P67" s="828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L68" s="343">
        <v>43862</v>
      </c>
      <c r="M68" s="344">
        <v>61900</v>
      </c>
      <c r="N68" s="345" t="s">
        <v>271</v>
      </c>
      <c r="O68" s="345"/>
      <c r="P68" s="339"/>
      <c r="R68" s="375"/>
      <c r="S68" s="395"/>
      <c r="U68" s="396"/>
    </row>
    <row r="69" spans="1:21" x14ac:dyDescent="0.25">
      <c r="A69" s="830" t="s">
        <v>7077</v>
      </c>
      <c r="B69" s="831"/>
      <c r="C69" s="831"/>
      <c r="D69" s="831"/>
      <c r="E69" s="832"/>
      <c r="L69" s="343">
        <v>43891</v>
      </c>
      <c r="M69" s="344">
        <v>61900</v>
      </c>
      <c r="N69" s="345" t="s">
        <v>271</v>
      </c>
      <c r="O69" s="345"/>
      <c r="P69" s="339"/>
      <c r="R69" s="375"/>
      <c r="S69" s="395"/>
      <c r="U69" s="396"/>
    </row>
    <row r="70" spans="1:21" x14ac:dyDescent="0.25">
      <c r="A70" s="833"/>
      <c r="B70" s="834"/>
      <c r="C70" s="834"/>
      <c r="D70" s="834"/>
      <c r="E70" s="835"/>
      <c r="L70" s="343">
        <v>43922</v>
      </c>
      <c r="M70" s="344">
        <v>61900</v>
      </c>
      <c r="N70" s="345" t="s">
        <v>271</v>
      </c>
      <c r="O70" s="345"/>
      <c r="P70" s="358"/>
      <c r="R70" s="828" t="s">
        <v>7045</v>
      </c>
      <c r="S70" s="828"/>
      <c r="T70" s="828"/>
      <c r="U70" s="828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L71" s="343">
        <v>43952</v>
      </c>
      <c r="M71" s="344">
        <v>61900</v>
      </c>
      <c r="N71" s="345" t="s">
        <v>271</v>
      </c>
      <c r="O71" s="345"/>
      <c r="P71" s="358"/>
      <c r="R71" s="828"/>
      <c r="S71" s="828"/>
      <c r="T71" s="828"/>
      <c r="U71" s="828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L72" s="347">
        <v>43983</v>
      </c>
      <c r="M72" s="344">
        <v>64995</v>
      </c>
      <c r="N72" s="345" t="s">
        <v>271</v>
      </c>
      <c r="O72" s="345"/>
      <c r="P72" s="339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L73" s="347">
        <v>44013</v>
      </c>
      <c r="M73" s="344">
        <v>64995</v>
      </c>
      <c r="N73" s="345" t="s">
        <v>271</v>
      </c>
      <c r="O73" s="345"/>
      <c r="P73" s="339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L74" s="347">
        <v>44044</v>
      </c>
      <c r="M74" s="344">
        <v>64995</v>
      </c>
      <c r="N74" s="345" t="s">
        <v>271</v>
      </c>
      <c r="O74" s="345"/>
      <c r="P74" s="339"/>
      <c r="R74" s="343">
        <v>43891</v>
      </c>
      <c r="S74" s="402">
        <v>24000</v>
      </c>
      <c r="T74" s="836">
        <v>30000</v>
      </c>
      <c r="U74" s="839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L75" s="347">
        <v>44075</v>
      </c>
      <c r="M75" s="344">
        <v>64995</v>
      </c>
      <c r="N75" s="345" t="s">
        <v>271</v>
      </c>
      <c r="O75" s="345"/>
      <c r="P75" s="339"/>
      <c r="R75" s="343">
        <v>43922</v>
      </c>
      <c r="S75" s="402">
        <v>24000</v>
      </c>
      <c r="T75" s="837"/>
      <c r="U75" s="840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L76" s="364">
        <v>44105</v>
      </c>
      <c r="M76" s="407">
        <v>64995</v>
      </c>
      <c r="N76" s="408" t="s">
        <v>271</v>
      </c>
      <c r="O76" s="408"/>
      <c r="P76" s="366"/>
      <c r="R76" s="343">
        <v>43952</v>
      </c>
      <c r="S76" s="402">
        <v>24000</v>
      </c>
      <c r="T76" s="838"/>
      <c r="U76" s="841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L77" s="347">
        <v>44136</v>
      </c>
      <c r="M77" s="344">
        <v>64995</v>
      </c>
      <c r="N77" s="345" t="s">
        <v>271</v>
      </c>
      <c r="O77" s="345"/>
      <c r="P77" s="339"/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L78" s="401"/>
      <c r="M78" s="376"/>
      <c r="N78" s="376"/>
      <c r="O78" s="376"/>
      <c r="P78" s="353"/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7" spans="3:16" x14ac:dyDescent="0.25">
      <c r="C97" s="382"/>
    </row>
    <row r="98" spans="3:16" x14ac:dyDescent="0.25">
      <c r="C98" s="382"/>
    </row>
    <row r="109" spans="3:16" x14ac:dyDescent="0.25">
      <c r="L109" s="828" t="s">
        <v>7081</v>
      </c>
      <c r="M109" s="828"/>
      <c r="N109" s="828"/>
      <c r="O109" s="828"/>
      <c r="P109" s="828"/>
    </row>
    <row r="110" spans="3:16" x14ac:dyDescent="0.25">
      <c r="L110" s="828"/>
      <c r="M110" s="828"/>
      <c r="N110" s="828"/>
      <c r="O110" s="828"/>
      <c r="P110" s="828"/>
    </row>
    <row r="111" spans="3:16" ht="75" x14ac:dyDescent="0.25">
      <c r="L111" s="30" t="s">
        <v>7047</v>
      </c>
      <c r="M111" s="409" t="s">
        <v>7084</v>
      </c>
      <c r="N111" s="31" t="s">
        <v>7085</v>
      </c>
      <c r="O111" s="31"/>
      <c r="P111" s="31" t="s">
        <v>7086</v>
      </c>
    </row>
    <row r="112" spans="3:16" x14ac:dyDescent="0.25">
      <c r="L112" s="16" t="s">
        <v>7087</v>
      </c>
      <c r="M112" s="411">
        <v>56268</v>
      </c>
      <c r="N112" s="348">
        <v>61900</v>
      </c>
      <c r="O112" s="348"/>
      <c r="P112" s="350">
        <f>N112-M112</f>
        <v>5632</v>
      </c>
    </row>
    <row r="113" spans="7:16" x14ac:dyDescent="0.25">
      <c r="L113" s="16" t="s">
        <v>7088</v>
      </c>
      <c r="M113" s="411">
        <v>56268</v>
      </c>
      <c r="N113" s="348">
        <v>61900</v>
      </c>
      <c r="O113" s="348"/>
      <c r="P113" s="350">
        <f>N113-M113</f>
        <v>5632</v>
      </c>
    </row>
    <row r="114" spans="7:16" x14ac:dyDescent="0.25">
      <c r="N114" s="413" t="s">
        <v>7089</v>
      </c>
      <c r="O114" s="413"/>
      <c r="P114" s="360">
        <f>SUM(P112:P113)</f>
        <v>11264</v>
      </c>
    </row>
    <row r="116" spans="7:16" x14ac:dyDescent="0.25">
      <c r="H116" s="426"/>
      <c r="L116" s="829" t="s">
        <v>7090</v>
      </c>
      <c r="M116" s="829"/>
      <c r="N116" s="829"/>
      <c r="O116" s="417"/>
      <c r="P116" s="416">
        <f>P114+N113</f>
        <v>73164</v>
      </c>
    </row>
    <row r="117" spans="7:16" x14ac:dyDescent="0.25">
      <c r="G117" s="751"/>
      <c r="H117" s="426"/>
      <c r="L117" s="417" t="s">
        <v>7091</v>
      </c>
    </row>
    <row r="118" spans="7:16" x14ac:dyDescent="0.25">
      <c r="H118" s="426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2024-06-11T13:45:51Z</dcterms:modified>
</cp:coreProperties>
</file>