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936F4FB1-689E-4395-8A9D-9D408A0519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  <sheet name="Sheet1" sheetId="3" r:id="rId2"/>
  </sheets>
  <externalReferences>
    <externalReference r:id="rId3"/>
  </externalReferences>
  <definedNames>
    <definedName name="_xlnm.Print_Area" localSheetId="0">HVAC!$A$1:$I$90</definedName>
    <definedName name="_xlnm.Print_Titles" localSheetId="0">HVAC!$23:$23</definedName>
  </definedNames>
  <calcPr calcId="181029"/>
</workbook>
</file>

<file path=xl/calcChain.xml><?xml version="1.0" encoding="utf-8"?>
<calcChain xmlns="http://schemas.openxmlformats.org/spreadsheetml/2006/main">
  <c r="F10" i="3" l="1"/>
  <c r="F9" i="3"/>
  <c r="I85" i="2"/>
  <c r="I86" i="2" s="1"/>
  <c r="H41" i="2" l="1"/>
  <c r="G41" i="2"/>
  <c r="G31" i="2"/>
  <c r="H31" i="2"/>
  <c r="G32" i="2"/>
  <c r="H32" i="2"/>
  <c r="G33" i="2"/>
  <c r="H33" i="2"/>
  <c r="G34" i="2"/>
  <c r="H34" i="2"/>
  <c r="G35" i="2"/>
  <c r="H35" i="2"/>
  <c r="I35" i="2" s="1"/>
  <c r="G36" i="2"/>
  <c r="H36" i="2"/>
  <c r="G37" i="2"/>
  <c r="H37" i="2"/>
  <c r="G38" i="2"/>
  <c r="H38" i="2"/>
  <c r="G39" i="2"/>
  <c r="H39" i="2"/>
  <c r="H40" i="2"/>
  <c r="G40" i="2"/>
  <c r="I38" i="2" l="1"/>
  <c r="I41" i="2"/>
  <c r="I34" i="2"/>
  <c r="I31" i="2"/>
  <c r="I39" i="2"/>
  <c r="I37" i="2"/>
  <c r="I32" i="2"/>
  <c r="I36" i="2"/>
  <c r="I33" i="2"/>
  <c r="I40" i="2"/>
  <c r="H75" i="2" l="1"/>
  <c r="G75" i="2"/>
  <c r="H72" i="2"/>
  <c r="G72" i="2"/>
  <c r="H71" i="2"/>
  <c r="G71" i="2"/>
  <c r="H70" i="2"/>
  <c r="G70" i="2"/>
  <c r="G54" i="2"/>
  <c r="H54" i="2"/>
  <c r="H30" i="2"/>
  <c r="G30" i="2"/>
  <c r="H43" i="2"/>
  <c r="G43" i="2"/>
  <c r="H74" i="2"/>
  <c r="G74" i="2"/>
  <c r="H55" i="2"/>
  <c r="G55" i="2"/>
  <c r="H73" i="2"/>
  <c r="G73" i="2"/>
  <c r="H68" i="2"/>
  <c r="G68" i="2"/>
  <c r="H67" i="2"/>
  <c r="G67" i="2"/>
  <c r="H66" i="2"/>
  <c r="G66" i="2"/>
  <c r="H65" i="2"/>
  <c r="G65" i="2"/>
  <c r="H63" i="2"/>
  <c r="G63" i="2"/>
  <c r="H62" i="2"/>
  <c r="G62" i="2"/>
  <c r="H61" i="2"/>
  <c r="G61" i="2"/>
  <c r="H60" i="2"/>
  <c r="G60" i="2"/>
  <c r="H59" i="2"/>
  <c r="G59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I75" i="2" l="1"/>
  <c r="I72" i="2"/>
  <c r="I71" i="2"/>
  <c r="I70" i="2"/>
  <c r="I48" i="2"/>
  <c r="I54" i="2"/>
  <c r="I50" i="2"/>
  <c r="I45" i="2"/>
  <c r="I73" i="2"/>
  <c r="I74" i="2"/>
  <c r="I30" i="2"/>
  <c r="I68" i="2"/>
  <c r="I59" i="2"/>
  <c r="I55" i="2"/>
  <c r="I43" i="2"/>
  <c r="I46" i="2"/>
  <c r="I51" i="2"/>
  <c r="I53" i="2"/>
  <c r="I60" i="2"/>
  <c r="I52" i="2"/>
  <c r="I62" i="2"/>
  <c r="I65" i="2"/>
  <c r="I67" i="2"/>
  <c r="I47" i="2"/>
  <c r="I49" i="2"/>
  <c r="I61" i="2"/>
  <c r="I63" i="2"/>
  <c r="I66" i="2"/>
  <c r="D25" i="2" l="1"/>
  <c r="D27" i="2"/>
  <c r="H27" i="2" l="1"/>
  <c r="G27" i="2"/>
  <c r="G25" i="2"/>
  <c r="H25" i="2"/>
  <c r="I25" i="2" l="1"/>
  <c r="I27" i="2"/>
  <c r="I76" i="2" s="1"/>
  <c r="I78" i="2" s="1"/>
  <c r="E8" i="3" s="1"/>
  <c r="F8" i="3" s="1"/>
  <c r="F11" i="3" s="1"/>
</calcChain>
</file>

<file path=xl/sharedStrings.xml><?xml version="1.0" encoding="utf-8"?>
<sst xmlns="http://schemas.openxmlformats.org/spreadsheetml/2006/main" count="152" uniqueCount="81">
  <si>
    <t>S. #</t>
  </si>
  <si>
    <t>Description</t>
  </si>
  <si>
    <t>Unit</t>
  </si>
  <si>
    <t>Qty</t>
  </si>
  <si>
    <t>Labour Amount</t>
  </si>
  <si>
    <t>Material Rate</t>
  </si>
  <si>
    <t>Labour Rate</t>
  </si>
  <si>
    <t>Material Amount</t>
  </si>
  <si>
    <t>Total Amount Rs</t>
  </si>
  <si>
    <t>Sqft</t>
  </si>
  <si>
    <t>Total Amount</t>
  </si>
  <si>
    <t>Nos</t>
  </si>
  <si>
    <t>Rft</t>
  </si>
  <si>
    <t>Job</t>
  </si>
  <si>
    <t>Thickness 2"</t>
  </si>
  <si>
    <t>Thickness 1-1/2"</t>
  </si>
  <si>
    <t>32 x 14</t>
  </si>
  <si>
    <t>38 x 16</t>
  </si>
  <si>
    <t>Supply and installation of volume control damper</t>
  </si>
  <si>
    <t>Supply and installation of Fire Damper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</si>
  <si>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</si>
  <si>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</si>
  <si>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</si>
  <si>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</si>
  <si>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</si>
  <si>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</si>
  <si>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</si>
  <si>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</si>
  <si>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</si>
  <si>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6" dia</t>
  </si>
  <si>
    <t>4" dia</t>
  </si>
  <si>
    <t>3" dia</t>
  </si>
  <si>
    <t>2" dia</t>
  </si>
  <si>
    <t>1-1/2" dia</t>
  </si>
  <si>
    <t>1-1/4" dia</t>
  </si>
  <si>
    <t>1" dia</t>
  </si>
  <si>
    <t>3/4" dia</t>
  </si>
  <si>
    <t>2-1/2" dia</t>
  </si>
  <si>
    <t>Machine Made G.I Sheet metal Duct</t>
  </si>
  <si>
    <t>Air devices</t>
  </si>
  <si>
    <t>Providing and making of chilled water connection from main plant room for supply and return.</t>
  </si>
  <si>
    <t>M.S SCH-40 Pipe and related material</t>
  </si>
  <si>
    <t>Premolded PU Insulation</t>
  </si>
  <si>
    <t>Supply and installation of related fittings for M.S SCH-40 Pipe fittings such as tee, elbow, reduser, gasket, nut washer etc.</t>
  </si>
  <si>
    <t>Providing and installation of temporary scaffolding for installation of chilled water riser (after completion of work removal of folding)</t>
  </si>
  <si>
    <t>Supply and installation of access door for fire / split damper.
Size 18 x 18</t>
  </si>
  <si>
    <t>Supply and installation of condensate drain with insulation.</t>
  </si>
  <si>
    <t>Installation of M.S Sch-40 Seamless chilled water pipe with comsumable material such as cutting discs, grinding disc, electrodes etc</t>
  </si>
  <si>
    <r>
      <t xml:space="preserve">Supply and Intallation of premolded PU insulation </t>
    </r>
    <r>
      <rPr>
        <sz val="11.5"/>
        <color theme="1"/>
        <rFont val="Calibri"/>
        <family val="2"/>
        <scheme val="minor"/>
      </rPr>
      <t>over chilled water piping with 26 SWG G.I sheet metal cladding, kraft paper, canvas cloth etc complete in all respect.</t>
    </r>
  </si>
  <si>
    <t>Date</t>
  </si>
  <si>
    <t>36" x 08"</t>
  </si>
  <si>
    <t>24" x 14"</t>
  </si>
  <si>
    <t>18" x 08"</t>
  </si>
  <si>
    <t>30" x 16"</t>
  </si>
  <si>
    <t>20" x 16"</t>
  </si>
  <si>
    <t>16" x 08"</t>
  </si>
  <si>
    <t>Testing &amp; Commissioning of HVAC system</t>
  </si>
  <si>
    <t>M/S Patients’ Aid Foundation</t>
  </si>
  <si>
    <t>Supply, Installation, testing &amp; Commissioning of Machine made G.I. sheet metal ducts with related mateiral such as nut bolts gasket etc for supply and return air.</t>
  </si>
  <si>
    <t>Supply and installation of Hanger &amp; supports for supply &amp; return air Ducts.</t>
  </si>
  <si>
    <t>Providing and making of shop drawings and as built drawings.</t>
  </si>
  <si>
    <t>Installation of owner supplied VAV boxes with hangers &amp; supports for supply &amp; return air.</t>
  </si>
  <si>
    <t>Supply and Installation of flexbile duct connector for luminar connections</t>
  </si>
  <si>
    <t>Note: Bill will be claimed on actual measurements</t>
  </si>
  <si>
    <t>For PIONEER ENGINEERING SERVICES</t>
  </si>
  <si>
    <t>Pre Quote</t>
  </si>
  <si>
    <t>15% TC Margin</t>
  </si>
  <si>
    <t>Revised Quote</t>
  </si>
  <si>
    <t>XLPE insulation</t>
  </si>
  <si>
    <t>Attn: Mr. Zameer Sahab</t>
  </si>
  <si>
    <t>Project</t>
  </si>
  <si>
    <t>Amount Due</t>
  </si>
  <si>
    <t>PHSYCHTRY DEPT</t>
  </si>
  <si>
    <t>FOOD COURT</t>
  </si>
  <si>
    <t>JPMC OT Area 6th Floor</t>
  </si>
  <si>
    <t>Amount Claimed</t>
  </si>
  <si>
    <t>Payment</t>
  </si>
  <si>
    <t>Running Bill</t>
  </si>
  <si>
    <t>Retention amount</t>
  </si>
  <si>
    <t>Bill for OT Area 6th Floor Surgical Complex - JPMC KARACHI</t>
  </si>
  <si>
    <r>
      <t xml:space="preserve">Supply and installation of </t>
    </r>
    <r>
      <rPr>
        <b/>
        <sz val="12"/>
        <rFont val="Calibri"/>
        <family val="2"/>
        <scheme val="minor"/>
      </rPr>
      <t>20mm thick self adhesive XLPE insulation</t>
    </r>
    <r>
      <rPr>
        <sz val="11.5"/>
        <rFont val="Calibri"/>
        <family val="2"/>
        <scheme val="minor"/>
      </rPr>
      <t xml:space="preserve"> with Aluminum Faced with related material.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</si>
</sst>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u/>
      <sz val="11.5"/>
      <color theme="1"/>
      <name val="Calibri"/>
      <family val="2"/>
      <scheme val="minor"/>
    </font>
    <font>
      <b/>
      <u/>
      <sz val="11.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.5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65" fontId="8" fillId="0" borderId="1" xfId="1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165" fontId="9" fillId="0" borderId="1" xfId="1" applyNumberFormat="1" applyFont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164" fontId="2" fillId="0" borderId="0" xfId="0" applyNumberFormat="1" applyFont="1"/>
    <xf numFmtId="0" fontId="2" fillId="0" borderId="0" xfId="0" applyFont="1" applyAlignment="1">
      <alignment vertical="center"/>
    </xf>
    <xf numFmtId="165" fontId="2" fillId="0" borderId="1" xfId="1" applyNumberFormat="1" applyFont="1" applyBorder="1"/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3" fontId="0" fillId="0" borderId="0" xfId="0" applyNumberFormat="1"/>
    <xf numFmtId="165" fontId="12" fillId="0" borderId="1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167" fontId="9" fillId="0" borderId="1" xfId="0" applyNumberFormat="1" applyFont="1" applyBorder="1" applyAlignment="1">
      <alignment horizontal="center" vertical="center"/>
    </xf>
    <xf numFmtId="14" fontId="4" fillId="0" borderId="0" xfId="1" quotePrefix="1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7" fillId="0" borderId="0" xfId="0" applyFont="1" applyAlignment="1">
      <alignment horizontal="center" vertical="top" wrapText="1"/>
    </xf>
    <xf numFmtId="0" fontId="13" fillId="2" borderId="1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507407</xdr:colOff>
      <xdr:row>15</xdr:row>
      <xdr:rowOff>0</xdr:rowOff>
    </xdr:from>
    <xdr:to>
      <xdr:col>15</xdr:col>
      <xdr:colOff>828675</xdr:colOff>
      <xdr:row>16</xdr:row>
      <xdr:rowOff>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DF32D90C-BA2C-4A5F-99AD-07927E8D9096}"/>
            </a:ext>
          </a:extLst>
        </xdr:cNvPr>
        <xdr:cNvSpPr txBox="1">
          <a:spLocks noChangeArrowheads="1"/>
        </xdr:cNvSpPr>
      </xdr:nvSpPr>
      <xdr:spPr bwMode="auto">
        <a:xfrm>
          <a:off x="8384582" y="1473777"/>
          <a:ext cx="5140918" cy="9646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15</xdr:col>
      <xdr:colOff>436563</xdr:colOff>
      <xdr:row>3</xdr:row>
      <xdr:rowOff>30162</xdr:rowOff>
    </xdr:from>
    <xdr:to>
      <xdr:col>18</xdr:col>
      <xdr:colOff>661988</xdr:colOff>
      <xdr:row>8</xdr:row>
      <xdr:rowOff>73025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82EEA44-C70A-4CC2-B429-67EDAD4BE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84188" y="744537"/>
          <a:ext cx="2503487" cy="1201738"/>
        </a:xfrm>
        <a:prstGeom prst="rect">
          <a:avLst/>
        </a:prstGeom>
      </xdr:spPr>
    </xdr:pic>
    <xdr:clientData/>
  </xdr:twoCellAnchor>
  <xdr:twoCellAnchor editAs="oneCell">
    <xdr:from>
      <xdr:col>9</xdr:col>
      <xdr:colOff>166686</xdr:colOff>
      <xdr:row>74</xdr:row>
      <xdr:rowOff>4763</xdr:rowOff>
    </xdr:from>
    <xdr:to>
      <xdr:col>10</xdr:col>
      <xdr:colOff>271462</xdr:colOff>
      <xdr:row>78</xdr:row>
      <xdr:rowOff>115625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D28581-E8E1-4E7B-80D7-CFC0F1284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4186" y="7926388"/>
          <a:ext cx="922338" cy="8093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RFAN%20WORKING%20(17-06-2020)\JPMC\New%20Working\As%20Built%20Drawings\HVAC%20Drawing\SIXTH%20FLOOR\Final%20OT-BILL-6th%20Floor-(26-11-2024)\Measurement%20Sheet%20of%20(O.T-6th%20Floor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OLD"/>
      <sheetName val="summary"/>
      <sheetName val="G.F"/>
      <sheetName val="Grill,Diffuser"/>
      <sheetName val="DIFFUSER DNECK "/>
      <sheetName val="DIFFUSER QTY "/>
      <sheetName val="VCD"/>
      <sheetName val="Summary-1"/>
    </sheetNames>
    <sheetDataSet>
      <sheetData sheetId="0" refreshError="1"/>
      <sheetData sheetId="1" refreshError="1"/>
      <sheetData sheetId="2">
        <row r="178">
          <cell r="G178">
            <v>1738.2331944444443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S88"/>
  <sheetViews>
    <sheetView tabSelected="1" view="pageBreakPreview" topLeftCell="A19" zoomScale="120" zoomScaleNormal="120" zoomScaleSheetLayoutView="120" workbookViewId="0">
      <selection activeCell="G27" sqref="G27"/>
    </sheetView>
  </sheetViews>
  <sheetFormatPr defaultColWidth="8.85546875" defaultRowHeight="18.75" x14ac:dyDescent="0.3"/>
  <cols>
    <col min="1" max="1" width="5.85546875" style="3" customWidth="1"/>
    <col min="2" max="2" width="47.7109375" style="1" customWidth="1"/>
    <col min="3" max="3" width="5.7109375" style="3" customWidth="1"/>
    <col min="4" max="4" width="9.28515625" style="3" customWidth="1"/>
    <col min="5" max="5" width="9" style="3" bestFit="1" customWidth="1"/>
    <col min="6" max="6" width="8" style="3" bestFit="1" customWidth="1"/>
    <col min="7" max="7" width="9.7109375" style="3" customWidth="1"/>
    <col min="8" max="8" width="9.7109375" style="2" customWidth="1"/>
    <col min="9" max="9" width="14" style="1" customWidth="1"/>
    <col min="10" max="10" width="12.28515625" style="1" bestFit="1" customWidth="1"/>
    <col min="11" max="11" width="18.28515625" style="1" bestFit="1" customWidth="1"/>
    <col min="12" max="12" width="9.42578125" style="1" bestFit="1" customWidth="1"/>
    <col min="13" max="13" width="8.85546875" style="1"/>
    <col min="14" max="14" width="14.5703125" style="1" bestFit="1" customWidth="1"/>
    <col min="15" max="15" width="8.85546875" style="1"/>
    <col min="16" max="16" width="14.5703125" style="1" bestFit="1" customWidth="1"/>
    <col min="17" max="17" width="8.85546875" style="1"/>
    <col min="18" max="19" width="10.85546875" style="1" bestFit="1" customWidth="1"/>
    <col min="20" max="16384" width="8.85546875" style="1"/>
  </cols>
  <sheetData>
    <row r="5" spans="1:9" ht="18" customHeight="1" x14ac:dyDescent="0.3"/>
    <row r="6" spans="1:9" ht="18" customHeight="1" x14ac:dyDescent="0.3"/>
    <row r="7" spans="1:9" ht="18" customHeight="1" x14ac:dyDescent="0.3"/>
    <row r="8" spans="1:9" ht="18" customHeight="1" x14ac:dyDescent="0.3"/>
    <row r="9" spans="1:9" ht="18" customHeight="1" x14ac:dyDescent="0.3"/>
    <row r="10" spans="1:9" ht="18" customHeight="1" x14ac:dyDescent="0.3"/>
    <row r="11" spans="1:9" ht="18" customHeight="1" x14ac:dyDescent="0.3"/>
    <row r="12" spans="1:9" ht="18" customHeight="1" x14ac:dyDescent="0.3"/>
    <row r="13" spans="1:9" ht="18" customHeight="1" x14ac:dyDescent="0.3"/>
    <row r="14" spans="1:9" ht="18" customHeight="1" x14ac:dyDescent="0.3"/>
    <row r="15" spans="1:9" ht="18" customHeight="1" x14ac:dyDescent="0.3">
      <c r="G15" s="41" t="s">
        <v>49</v>
      </c>
      <c r="H15" s="41"/>
      <c r="I15" s="39">
        <v>45635</v>
      </c>
    </row>
    <row r="16" spans="1:9" s="26" customFormat="1" x14ac:dyDescent="0.3">
      <c r="A16" s="22" t="s">
        <v>57</v>
      </c>
      <c r="B16" s="23"/>
      <c r="C16" s="24"/>
      <c r="D16" s="24"/>
      <c r="E16" s="24"/>
      <c r="F16" s="25"/>
    </row>
    <row r="17" spans="1:11" ht="23.25" hidden="1" customHeight="1" x14ac:dyDescent="0.35">
      <c r="A17" s="42" t="s">
        <v>69</v>
      </c>
      <c r="B17" s="42"/>
      <c r="C17" s="42"/>
      <c r="D17" s="42"/>
      <c r="E17" s="42"/>
      <c r="F17" s="42"/>
      <c r="G17" s="42"/>
      <c r="H17" s="42"/>
      <c r="I17" s="42"/>
    </row>
    <row r="18" spans="1:11" ht="23.25" x14ac:dyDescent="0.3">
      <c r="A18" s="4"/>
      <c r="B18" s="4"/>
      <c r="C18" s="4"/>
      <c r="D18" s="4"/>
      <c r="E18" s="4"/>
      <c r="F18" s="4"/>
      <c r="G18" s="4"/>
      <c r="H18" s="4"/>
      <c r="I18" s="4"/>
    </row>
    <row r="19" spans="1:11" ht="5.25" customHeight="1" x14ac:dyDescent="0.3">
      <c r="A19" s="45" t="s">
        <v>79</v>
      </c>
      <c r="B19" s="45"/>
      <c r="C19" s="45"/>
      <c r="D19" s="45"/>
      <c r="E19" s="45"/>
      <c r="F19" s="45"/>
      <c r="G19" s="45"/>
      <c r="H19" s="45"/>
      <c r="I19" s="45"/>
    </row>
    <row r="20" spans="1:11" ht="23.25" customHeight="1" x14ac:dyDescent="0.3">
      <c r="A20" s="45"/>
      <c r="B20" s="45"/>
      <c r="C20" s="45"/>
      <c r="D20" s="45"/>
      <c r="E20" s="45"/>
      <c r="F20" s="45"/>
      <c r="G20" s="45"/>
      <c r="H20" s="45"/>
      <c r="I20" s="45"/>
    </row>
    <row r="21" spans="1:11" ht="3" customHeight="1" x14ac:dyDescent="0.3">
      <c r="A21" s="45"/>
      <c r="B21" s="45"/>
      <c r="C21" s="45"/>
      <c r="D21" s="45"/>
      <c r="E21" s="45"/>
      <c r="F21" s="45"/>
      <c r="G21" s="45"/>
      <c r="H21" s="45"/>
      <c r="I21" s="45"/>
    </row>
    <row r="22" spans="1:11" ht="23.25" x14ac:dyDescent="0.3">
      <c r="A22" s="4"/>
      <c r="B22" s="4"/>
      <c r="C22" s="4"/>
      <c r="D22" s="4"/>
      <c r="E22" s="4"/>
      <c r="F22" s="4"/>
      <c r="G22" s="4"/>
      <c r="H22" s="4"/>
    </row>
    <row r="23" spans="1:11" ht="30" x14ac:dyDescent="0.3">
      <c r="A23" s="11" t="s">
        <v>0</v>
      </c>
      <c r="B23" s="11" t="s">
        <v>1</v>
      </c>
      <c r="C23" s="11" t="s">
        <v>2</v>
      </c>
      <c r="D23" s="11" t="s">
        <v>3</v>
      </c>
      <c r="E23" s="12" t="s">
        <v>5</v>
      </c>
      <c r="F23" s="12" t="s">
        <v>6</v>
      </c>
      <c r="G23" s="12" t="s">
        <v>7</v>
      </c>
      <c r="H23" s="13" t="s">
        <v>4</v>
      </c>
      <c r="I23" s="13" t="s">
        <v>10</v>
      </c>
    </row>
    <row r="24" spans="1:11" ht="16.5" customHeight="1" x14ac:dyDescent="0.3">
      <c r="A24" s="11"/>
      <c r="B24" s="20" t="s">
        <v>38</v>
      </c>
      <c r="C24" s="11"/>
      <c r="D24" s="11"/>
      <c r="E24" s="12"/>
      <c r="F24" s="12"/>
      <c r="G24" s="12"/>
      <c r="H24" s="13"/>
      <c r="I24" s="13"/>
    </row>
    <row r="25" spans="1:11" ht="60" x14ac:dyDescent="0.3">
      <c r="A25" s="14">
        <v>1</v>
      </c>
      <c r="B25" s="15" t="s">
        <v>58</v>
      </c>
      <c r="C25" s="14" t="s">
        <v>9</v>
      </c>
      <c r="D25" s="38">
        <f>[1]G.F!$G$178</f>
        <v>1738.2331944444443</v>
      </c>
      <c r="E25" s="16">
        <v>488.74999999999994</v>
      </c>
      <c r="F25" s="16">
        <v>86.25</v>
      </c>
      <c r="G25" s="16">
        <f>E25*D25</f>
        <v>849561.47378472204</v>
      </c>
      <c r="H25" s="17">
        <f t="shared" ref="H25:H27" si="0">F25*D25</f>
        <v>149922.61302083332</v>
      </c>
      <c r="I25" s="17">
        <f t="shared" ref="I25:I27" si="1">H25+G25</f>
        <v>999484.08680555539</v>
      </c>
      <c r="J25" s="28"/>
      <c r="K25" s="28"/>
    </row>
    <row r="26" spans="1:11" ht="18.75" customHeight="1" x14ac:dyDescent="0.3">
      <c r="A26" s="11"/>
      <c r="B26" s="20" t="s">
        <v>68</v>
      </c>
      <c r="C26" s="11"/>
      <c r="D26" s="11"/>
      <c r="E26" s="12"/>
      <c r="F26" s="12"/>
      <c r="G26" s="12"/>
      <c r="H26" s="13"/>
      <c r="I26" s="13"/>
      <c r="J26" s="28"/>
      <c r="K26" s="28"/>
    </row>
    <row r="27" spans="1:11" ht="46.5" x14ac:dyDescent="0.3">
      <c r="A27" s="14">
        <v>2</v>
      </c>
      <c r="B27" s="46" t="s">
        <v>80</v>
      </c>
      <c r="C27" s="14" t="s">
        <v>9</v>
      </c>
      <c r="D27" s="38">
        <f>[1]G.F!$G$178</f>
        <v>1738.2331944444443</v>
      </c>
      <c r="E27" s="16">
        <v>485</v>
      </c>
      <c r="F27" s="16">
        <v>57.499999999999993</v>
      </c>
      <c r="G27" s="16">
        <f t="shared" ref="G27" si="2">E27*D27</f>
        <v>843043.09930555546</v>
      </c>
      <c r="H27" s="17">
        <f t="shared" si="0"/>
        <v>99948.408680555527</v>
      </c>
      <c r="I27" s="17">
        <f t="shared" si="1"/>
        <v>942991.50798611098</v>
      </c>
      <c r="J27" s="28"/>
      <c r="K27" s="28"/>
    </row>
    <row r="28" spans="1:11" ht="16.5" customHeight="1" x14ac:dyDescent="0.3">
      <c r="A28" s="14"/>
      <c r="B28" s="20" t="s">
        <v>39</v>
      </c>
      <c r="C28" s="14"/>
      <c r="D28" s="14"/>
      <c r="E28" s="16"/>
      <c r="F28" s="16"/>
      <c r="G28" s="16"/>
      <c r="H28" s="17"/>
      <c r="I28" s="17"/>
      <c r="J28" s="28"/>
      <c r="K28" s="28"/>
    </row>
    <row r="29" spans="1:11" x14ac:dyDescent="0.3">
      <c r="A29" s="14">
        <v>3</v>
      </c>
      <c r="B29" s="15" t="s">
        <v>18</v>
      </c>
      <c r="C29" s="14"/>
      <c r="D29" s="14"/>
      <c r="E29" s="16"/>
      <c r="F29" s="16"/>
      <c r="G29" s="16"/>
      <c r="H29" s="17"/>
      <c r="I29" s="17"/>
      <c r="J29" s="28"/>
      <c r="K29" s="28"/>
    </row>
    <row r="30" spans="1:11" x14ac:dyDescent="0.3">
      <c r="A30" s="14" t="s">
        <v>20</v>
      </c>
      <c r="B30" s="15" t="s">
        <v>50</v>
      </c>
      <c r="C30" s="14" t="s">
        <v>11</v>
      </c>
      <c r="D30" s="14"/>
      <c r="E30" s="16">
        <v>11500</v>
      </c>
      <c r="F30" s="16">
        <v>1150</v>
      </c>
      <c r="G30" s="16">
        <f t="shared" ref="G30" si="3">E30*D30</f>
        <v>0</v>
      </c>
      <c r="H30" s="17">
        <f t="shared" ref="H30" si="4">F30*D30</f>
        <v>0</v>
      </c>
      <c r="I30" s="17">
        <f t="shared" ref="I30" si="5">H30+G30</f>
        <v>0</v>
      </c>
      <c r="J30" s="28"/>
      <c r="K30" s="28"/>
    </row>
    <row r="31" spans="1:11" x14ac:dyDescent="0.3">
      <c r="A31" s="14" t="s">
        <v>21</v>
      </c>
      <c r="B31" s="15" t="s">
        <v>51</v>
      </c>
      <c r="C31" s="14" t="s">
        <v>11</v>
      </c>
      <c r="D31" s="14"/>
      <c r="E31" s="16">
        <v>13512.499999999998</v>
      </c>
      <c r="F31" s="16">
        <v>1150</v>
      </c>
      <c r="G31" s="16">
        <f t="shared" ref="G31:G39" si="6">E31*D31</f>
        <v>0</v>
      </c>
      <c r="H31" s="17">
        <f t="shared" ref="H31:H39" si="7">F31*D31</f>
        <v>0</v>
      </c>
      <c r="I31" s="17">
        <f t="shared" ref="I31:I39" si="8">H31+G31</f>
        <v>0</v>
      </c>
      <c r="J31" s="28"/>
      <c r="K31" s="28"/>
    </row>
    <row r="32" spans="1:11" x14ac:dyDescent="0.3">
      <c r="A32" s="14" t="s">
        <v>22</v>
      </c>
      <c r="B32" s="15" t="s">
        <v>52</v>
      </c>
      <c r="C32" s="14" t="s">
        <v>11</v>
      </c>
      <c r="D32" s="14"/>
      <c r="E32" s="16">
        <v>6324.9999999999991</v>
      </c>
      <c r="F32" s="16">
        <v>1150</v>
      </c>
      <c r="G32" s="16">
        <f t="shared" si="6"/>
        <v>0</v>
      </c>
      <c r="H32" s="17">
        <f t="shared" si="7"/>
        <v>0</v>
      </c>
      <c r="I32" s="17">
        <f t="shared" si="8"/>
        <v>0</v>
      </c>
      <c r="J32" s="28"/>
      <c r="K32" s="28"/>
    </row>
    <row r="33" spans="1:11" x14ac:dyDescent="0.3">
      <c r="A33" s="14" t="s">
        <v>23</v>
      </c>
      <c r="B33" s="15" t="s">
        <v>53</v>
      </c>
      <c r="C33" s="14" t="s">
        <v>11</v>
      </c>
      <c r="D33" s="14"/>
      <c r="E33" s="16">
        <v>19320</v>
      </c>
      <c r="F33" s="16">
        <v>1150</v>
      </c>
      <c r="G33" s="16">
        <f t="shared" si="6"/>
        <v>0</v>
      </c>
      <c r="H33" s="17">
        <f t="shared" si="7"/>
        <v>0</v>
      </c>
      <c r="I33" s="17">
        <f t="shared" si="8"/>
        <v>0</v>
      </c>
      <c r="J33" s="28"/>
      <c r="K33" s="28"/>
    </row>
    <row r="34" spans="1:11" x14ac:dyDescent="0.3">
      <c r="A34" s="14" t="s">
        <v>24</v>
      </c>
      <c r="B34" s="15" t="s">
        <v>54</v>
      </c>
      <c r="C34" s="14" t="s">
        <v>11</v>
      </c>
      <c r="D34" s="14"/>
      <c r="E34" s="16">
        <v>13224.999999999998</v>
      </c>
      <c r="F34" s="16">
        <v>1150</v>
      </c>
      <c r="G34" s="16">
        <f t="shared" si="6"/>
        <v>0</v>
      </c>
      <c r="H34" s="17">
        <f t="shared" si="7"/>
        <v>0</v>
      </c>
      <c r="I34" s="17">
        <f t="shared" si="8"/>
        <v>0</v>
      </c>
      <c r="J34" s="28"/>
      <c r="K34" s="28"/>
    </row>
    <row r="35" spans="1:11" x14ac:dyDescent="0.3">
      <c r="A35" s="14" t="s">
        <v>25</v>
      </c>
      <c r="B35" s="15" t="s">
        <v>55</v>
      </c>
      <c r="C35" s="14" t="s">
        <v>11</v>
      </c>
      <c r="D35" s="14"/>
      <c r="E35" s="16">
        <v>5152</v>
      </c>
      <c r="F35" s="16">
        <v>1150</v>
      </c>
      <c r="G35" s="16">
        <f t="shared" si="6"/>
        <v>0</v>
      </c>
      <c r="H35" s="17">
        <f t="shared" si="7"/>
        <v>0</v>
      </c>
      <c r="I35" s="17">
        <f t="shared" si="8"/>
        <v>0</v>
      </c>
      <c r="J35" s="28"/>
      <c r="K35" s="28"/>
    </row>
    <row r="36" spans="1:11" ht="20.25" hidden="1" customHeight="1" x14ac:dyDescent="0.3">
      <c r="A36" s="14">
        <v>7</v>
      </c>
      <c r="B36" s="15" t="s">
        <v>19</v>
      </c>
      <c r="C36" s="14"/>
      <c r="D36" s="14"/>
      <c r="E36" s="16">
        <v>0</v>
      </c>
      <c r="F36" s="16">
        <v>0</v>
      </c>
      <c r="G36" s="16">
        <f t="shared" si="6"/>
        <v>0</v>
      </c>
      <c r="H36" s="17">
        <f t="shared" si="7"/>
        <v>0</v>
      </c>
      <c r="I36" s="17">
        <f t="shared" si="8"/>
        <v>0</v>
      </c>
      <c r="J36" s="28"/>
      <c r="K36" s="28"/>
    </row>
    <row r="37" spans="1:11" hidden="1" x14ac:dyDescent="0.3">
      <c r="A37" s="14" t="s">
        <v>20</v>
      </c>
      <c r="B37" s="15" t="s">
        <v>17</v>
      </c>
      <c r="C37" s="14" t="s">
        <v>11</v>
      </c>
      <c r="D37" s="14">
        <v>7</v>
      </c>
      <c r="E37" s="16">
        <v>0</v>
      </c>
      <c r="F37" s="16">
        <v>0</v>
      </c>
      <c r="G37" s="16">
        <f t="shared" si="6"/>
        <v>0</v>
      </c>
      <c r="H37" s="17">
        <f t="shared" si="7"/>
        <v>0</v>
      </c>
      <c r="I37" s="17">
        <f t="shared" si="8"/>
        <v>0</v>
      </c>
      <c r="J37" s="28"/>
      <c r="K37" s="28"/>
    </row>
    <row r="38" spans="1:11" hidden="1" x14ac:dyDescent="0.3">
      <c r="A38" s="14" t="s">
        <v>21</v>
      </c>
      <c r="B38" s="15" t="s">
        <v>16</v>
      </c>
      <c r="C38" s="14" t="s">
        <v>11</v>
      </c>
      <c r="D38" s="14">
        <v>4</v>
      </c>
      <c r="E38" s="16">
        <v>0</v>
      </c>
      <c r="F38" s="16">
        <v>0</v>
      </c>
      <c r="G38" s="16">
        <f t="shared" si="6"/>
        <v>0</v>
      </c>
      <c r="H38" s="17">
        <f t="shared" si="7"/>
        <v>0</v>
      </c>
      <c r="I38" s="17">
        <f t="shared" si="8"/>
        <v>0</v>
      </c>
      <c r="J38" s="28"/>
      <c r="K38" s="28"/>
    </row>
    <row r="39" spans="1:11" ht="45" hidden="1" x14ac:dyDescent="0.3">
      <c r="A39" s="14">
        <v>8</v>
      </c>
      <c r="B39" s="15" t="s">
        <v>45</v>
      </c>
      <c r="C39" s="14" t="s">
        <v>11</v>
      </c>
      <c r="D39" s="14">
        <v>11</v>
      </c>
      <c r="E39" s="16">
        <v>0</v>
      </c>
      <c r="F39" s="16">
        <v>0</v>
      </c>
      <c r="G39" s="16">
        <f t="shared" si="6"/>
        <v>0</v>
      </c>
      <c r="H39" s="17">
        <f t="shared" si="7"/>
        <v>0</v>
      </c>
      <c r="I39" s="17">
        <f t="shared" si="8"/>
        <v>0</v>
      </c>
      <c r="J39" s="28"/>
      <c r="K39" s="28"/>
    </row>
    <row r="40" spans="1:11" ht="35.25" customHeight="1" x14ac:dyDescent="0.3">
      <c r="A40" s="14">
        <v>4</v>
      </c>
      <c r="B40" s="15" t="s">
        <v>61</v>
      </c>
      <c r="C40" s="14" t="s">
        <v>11</v>
      </c>
      <c r="D40" s="14">
        <v>12</v>
      </c>
      <c r="E40" s="21">
        <v>0</v>
      </c>
      <c r="F40" s="21">
        <v>5750</v>
      </c>
      <c r="G40" s="16">
        <f t="shared" ref="G40:G41" si="9">E40*D40</f>
        <v>0</v>
      </c>
      <c r="H40" s="17">
        <f t="shared" ref="H40:H41" si="10">F40*D40</f>
        <v>69000</v>
      </c>
      <c r="I40" s="17">
        <f t="shared" ref="I40:I41" si="11">H40+G40</f>
        <v>69000</v>
      </c>
      <c r="J40" s="28"/>
      <c r="K40" s="28"/>
    </row>
    <row r="41" spans="1:11" ht="30.75" customHeight="1" x14ac:dyDescent="0.3">
      <c r="A41" s="14">
        <v>5</v>
      </c>
      <c r="B41" s="15" t="s">
        <v>62</v>
      </c>
      <c r="C41" s="14" t="s">
        <v>12</v>
      </c>
      <c r="D41" s="14"/>
      <c r="E41" s="21">
        <v>1092.5</v>
      </c>
      <c r="F41" s="21">
        <v>172.5</v>
      </c>
      <c r="G41" s="16">
        <f t="shared" si="9"/>
        <v>0</v>
      </c>
      <c r="H41" s="17">
        <f t="shared" si="10"/>
        <v>0</v>
      </c>
      <c r="I41" s="17">
        <f t="shared" si="11"/>
        <v>0</v>
      </c>
      <c r="J41" s="28"/>
      <c r="K41" s="28"/>
    </row>
    <row r="42" spans="1:11" hidden="1" x14ac:dyDescent="0.3">
      <c r="A42" s="14"/>
      <c r="B42" s="20" t="s">
        <v>41</v>
      </c>
      <c r="C42" s="14"/>
      <c r="D42" s="14"/>
      <c r="E42" s="16">
        <v>0</v>
      </c>
      <c r="F42" s="16">
        <v>0</v>
      </c>
      <c r="G42" s="16"/>
      <c r="H42" s="17"/>
      <c r="I42" s="17"/>
      <c r="J42" s="28"/>
      <c r="K42" s="28"/>
    </row>
    <row r="43" spans="1:11" ht="45" hidden="1" x14ac:dyDescent="0.3">
      <c r="A43" s="14">
        <v>10</v>
      </c>
      <c r="B43" s="15" t="s">
        <v>44</v>
      </c>
      <c r="C43" s="14" t="s">
        <v>13</v>
      </c>
      <c r="D43" s="14">
        <v>1</v>
      </c>
      <c r="E43" s="16">
        <v>0</v>
      </c>
      <c r="F43" s="16">
        <v>0</v>
      </c>
      <c r="G43" s="16">
        <f>E43*D43</f>
        <v>0</v>
      </c>
      <c r="H43" s="17">
        <f>F43*D43</f>
        <v>0</v>
      </c>
      <c r="I43" s="17">
        <f>H43+G43</f>
        <v>0</v>
      </c>
      <c r="J43" s="28"/>
      <c r="K43" s="28"/>
    </row>
    <row r="44" spans="1:11" ht="45" hidden="1" customHeight="1" x14ac:dyDescent="0.3">
      <c r="A44" s="14">
        <v>11</v>
      </c>
      <c r="B44" s="15" t="s">
        <v>47</v>
      </c>
      <c r="C44" s="14"/>
      <c r="D44" s="14"/>
      <c r="E44" s="16">
        <v>0</v>
      </c>
      <c r="F44" s="16">
        <v>0</v>
      </c>
      <c r="G44" s="16"/>
      <c r="H44" s="17"/>
      <c r="I44" s="17"/>
      <c r="J44" s="28"/>
      <c r="K44" s="28"/>
    </row>
    <row r="45" spans="1:11" hidden="1" x14ac:dyDescent="0.3">
      <c r="A45" s="14" t="s">
        <v>20</v>
      </c>
      <c r="B45" s="15" t="s">
        <v>29</v>
      </c>
      <c r="C45" s="14" t="s">
        <v>12</v>
      </c>
      <c r="D45" s="14">
        <v>350</v>
      </c>
      <c r="E45" s="16">
        <v>0</v>
      </c>
      <c r="F45" s="16">
        <v>0</v>
      </c>
      <c r="G45" s="16">
        <f t="shared" ref="G45" si="12">E45*D45</f>
        <v>0</v>
      </c>
      <c r="H45" s="17">
        <f t="shared" ref="H45" si="13">F45*D45</f>
        <v>0</v>
      </c>
      <c r="I45" s="17">
        <f t="shared" ref="I45" si="14">H45+G45</f>
        <v>0</v>
      </c>
      <c r="J45" s="28"/>
      <c r="K45" s="28"/>
    </row>
    <row r="46" spans="1:11" hidden="1" x14ac:dyDescent="0.3">
      <c r="A46" s="14" t="s">
        <v>21</v>
      </c>
      <c r="B46" s="15" t="s">
        <v>30</v>
      </c>
      <c r="C46" s="14" t="s">
        <v>12</v>
      </c>
      <c r="D46" s="14">
        <v>130</v>
      </c>
      <c r="E46" s="16">
        <v>0</v>
      </c>
      <c r="F46" s="16">
        <v>0</v>
      </c>
      <c r="G46" s="16">
        <f t="shared" ref="G46:G54" si="15">E46*D46</f>
        <v>0</v>
      </c>
      <c r="H46" s="17">
        <f t="shared" ref="H46:H54" si="16">F46*D46</f>
        <v>0</v>
      </c>
      <c r="I46" s="17">
        <f t="shared" ref="I46:I54" si="17">H46+G46</f>
        <v>0</v>
      </c>
      <c r="J46" s="28"/>
      <c r="K46" s="28"/>
    </row>
    <row r="47" spans="1:11" hidden="1" x14ac:dyDescent="0.3">
      <c r="A47" s="14" t="s">
        <v>22</v>
      </c>
      <c r="B47" s="15" t="s">
        <v>31</v>
      </c>
      <c r="C47" s="14" t="s">
        <v>12</v>
      </c>
      <c r="D47" s="14">
        <v>350</v>
      </c>
      <c r="E47" s="16">
        <v>0</v>
      </c>
      <c r="F47" s="16">
        <v>0</v>
      </c>
      <c r="G47" s="16">
        <f t="shared" si="15"/>
        <v>0</v>
      </c>
      <c r="H47" s="17">
        <f t="shared" si="16"/>
        <v>0</v>
      </c>
      <c r="I47" s="17">
        <f t="shared" si="17"/>
        <v>0</v>
      </c>
      <c r="J47" s="28"/>
      <c r="K47" s="28"/>
    </row>
    <row r="48" spans="1:11" hidden="1" x14ac:dyDescent="0.3">
      <c r="A48" s="14" t="s">
        <v>23</v>
      </c>
      <c r="B48" s="15" t="s">
        <v>37</v>
      </c>
      <c r="C48" s="14" t="s">
        <v>12</v>
      </c>
      <c r="D48" s="14">
        <v>650</v>
      </c>
      <c r="E48" s="16">
        <v>0</v>
      </c>
      <c r="F48" s="16">
        <v>0</v>
      </c>
      <c r="G48" s="16">
        <f t="shared" si="15"/>
        <v>0</v>
      </c>
      <c r="H48" s="17">
        <f t="shared" si="16"/>
        <v>0</v>
      </c>
      <c r="I48" s="17">
        <f t="shared" si="17"/>
        <v>0</v>
      </c>
      <c r="J48" s="28"/>
      <c r="K48" s="28"/>
    </row>
    <row r="49" spans="1:11" hidden="1" x14ac:dyDescent="0.3">
      <c r="A49" s="14" t="s">
        <v>24</v>
      </c>
      <c r="B49" s="15" t="s">
        <v>32</v>
      </c>
      <c r="C49" s="14" t="s">
        <v>12</v>
      </c>
      <c r="D49" s="14">
        <v>400</v>
      </c>
      <c r="E49" s="16">
        <v>0</v>
      </c>
      <c r="F49" s="16">
        <v>0</v>
      </c>
      <c r="G49" s="16">
        <f t="shared" si="15"/>
        <v>0</v>
      </c>
      <c r="H49" s="17">
        <f t="shared" si="16"/>
        <v>0</v>
      </c>
      <c r="I49" s="17">
        <f t="shared" si="17"/>
        <v>0</v>
      </c>
      <c r="J49" s="28"/>
      <c r="K49" s="28"/>
    </row>
    <row r="50" spans="1:11" hidden="1" x14ac:dyDescent="0.3">
      <c r="A50" s="14" t="s">
        <v>25</v>
      </c>
      <c r="B50" s="15" t="s">
        <v>33</v>
      </c>
      <c r="C50" s="14" t="s">
        <v>12</v>
      </c>
      <c r="D50" s="14">
        <v>200</v>
      </c>
      <c r="E50" s="16">
        <v>0</v>
      </c>
      <c r="F50" s="16">
        <v>0</v>
      </c>
      <c r="G50" s="16">
        <f t="shared" si="15"/>
        <v>0</v>
      </c>
      <c r="H50" s="17">
        <f t="shared" si="16"/>
        <v>0</v>
      </c>
      <c r="I50" s="17">
        <f t="shared" si="17"/>
        <v>0</v>
      </c>
      <c r="J50" s="28"/>
      <c r="K50" s="28"/>
    </row>
    <row r="51" spans="1:11" hidden="1" x14ac:dyDescent="0.3">
      <c r="A51" s="14" t="s">
        <v>26</v>
      </c>
      <c r="B51" s="15" t="s">
        <v>34</v>
      </c>
      <c r="C51" s="14" t="s">
        <v>12</v>
      </c>
      <c r="D51" s="14">
        <v>320</v>
      </c>
      <c r="E51" s="16">
        <v>0</v>
      </c>
      <c r="F51" s="16">
        <v>0</v>
      </c>
      <c r="G51" s="16">
        <f t="shared" si="15"/>
        <v>0</v>
      </c>
      <c r="H51" s="17">
        <f t="shared" si="16"/>
        <v>0</v>
      </c>
      <c r="I51" s="17">
        <f t="shared" si="17"/>
        <v>0</v>
      </c>
      <c r="J51" s="28"/>
      <c r="K51" s="28"/>
    </row>
    <row r="52" spans="1:11" hidden="1" x14ac:dyDescent="0.3">
      <c r="A52" s="14" t="s">
        <v>27</v>
      </c>
      <c r="B52" s="15" t="s">
        <v>35</v>
      </c>
      <c r="C52" s="14" t="s">
        <v>12</v>
      </c>
      <c r="D52" s="14">
        <v>180</v>
      </c>
      <c r="E52" s="16">
        <v>0</v>
      </c>
      <c r="F52" s="16">
        <v>0</v>
      </c>
      <c r="G52" s="16">
        <f t="shared" si="15"/>
        <v>0</v>
      </c>
      <c r="H52" s="17">
        <f t="shared" si="16"/>
        <v>0</v>
      </c>
      <c r="I52" s="17">
        <f t="shared" si="17"/>
        <v>0</v>
      </c>
      <c r="J52" s="28"/>
      <c r="K52" s="28"/>
    </row>
    <row r="53" spans="1:11" hidden="1" x14ac:dyDescent="0.3">
      <c r="A53" s="14" t="s">
        <v>28</v>
      </c>
      <c r="B53" s="15" t="s">
        <v>36</v>
      </c>
      <c r="C53" s="14" t="s">
        <v>12</v>
      </c>
      <c r="D53" s="14">
        <v>200</v>
      </c>
      <c r="E53" s="16">
        <v>0</v>
      </c>
      <c r="F53" s="16">
        <v>0</v>
      </c>
      <c r="G53" s="16">
        <f t="shared" si="15"/>
        <v>0</v>
      </c>
      <c r="H53" s="17">
        <f t="shared" si="16"/>
        <v>0</v>
      </c>
      <c r="I53" s="17">
        <f t="shared" si="17"/>
        <v>0</v>
      </c>
      <c r="J53" s="28"/>
      <c r="K53" s="28"/>
    </row>
    <row r="54" spans="1:11" ht="30" hidden="1" x14ac:dyDescent="0.3">
      <c r="A54" s="14">
        <v>12</v>
      </c>
      <c r="B54" s="15" t="s">
        <v>40</v>
      </c>
      <c r="C54" s="14" t="s">
        <v>13</v>
      </c>
      <c r="D54" s="14">
        <v>1</v>
      </c>
      <c r="E54" s="16">
        <v>0</v>
      </c>
      <c r="F54" s="16">
        <v>0</v>
      </c>
      <c r="G54" s="16">
        <f t="shared" si="15"/>
        <v>0</v>
      </c>
      <c r="H54" s="17">
        <f t="shared" si="16"/>
        <v>0</v>
      </c>
      <c r="I54" s="17">
        <f t="shared" si="17"/>
        <v>0</v>
      </c>
      <c r="J54" s="28"/>
      <c r="K54" s="28"/>
    </row>
    <row r="55" spans="1:11" ht="45" hidden="1" customHeight="1" x14ac:dyDescent="0.3">
      <c r="A55" s="14">
        <v>13</v>
      </c>
      <c r="B55" s="15" t="s">
        <v>43</v>
      </c>
      <c r="C55" s="14" t="s">
        <v>13</v>
      </c>
      <c r="D55" s="14">
        <v>1</v>
      </c>
      <c r="E55" s="16">
        <v>0</v>
      </c>
      <c r="F55" s="16">
        <v>0</v>
      </c>
      <c r="G55" s="16">
        <f>E55*D55</f>
        <v>0</v>
      </c>
      <c r="H55" s="17">
        <f>F55*D55</f>
        <v>0</v>
      </c>
      <c r="I55" s="17">
        <f>H55+G55</f>
        <v>0</v>
      </c>
      <c r="J55" s="28"/>
      <c r="K55" s="28"/>
    </row>
    <row r="56" spans="1:11" hidden="1" x14ac:dyDescent="0.3">
      <c r="A56" s="14"/>
      <c r="B56" s="20" t="s">
        <v>42</v>
      </c>
      <c r="C56" s="14"/>
      <c r="D56" s="14"/>
      <c r="E56" s="16">
        <v>0</v>
      </c>
      <c r="F56" s="16">
        <v>0</v>
      </c>
      <c r="G56" s="16"/>
      <c r="H56" s="17"/>
      <c r="I56" s="17"/>
      <c r="J56" s="28"/>
      <c r="K56" s="28"/>
    </row>
    <row r="57" spans="1:11" ht="60" hidden="1" customHeight="1" x14ac:dyDescent="0.3">
      <c r="A57" s="14">
        <v>14</v>
      </c>
      <c r="B57" s="15" t="s">
        <v>48</v>
      </c>
      <c r="C57" s="14"/>
      <c r="D57" s="14"/>
      <c r="E57" s="16">
        <v>0</v>
      </c>
      <c r="F57" s="16">
        <v>0</v>
      </c>
      <c r="G57" s="16"/>
      <c r="H57" s="17"/>
      <c r="I57" s="17"/>
      <c r="J57" s="28"/>
      <c r="K57" s="28"/>
    </row>
    <row r="58" spans="1:11" hidden="1" x14ac:dyDescent="0.3">
      <c r="A58" s="14"/>
      <c r="B58" s="19" t="s">
        <v>14</v>
      </c>
      <c r="C58" s="14"/>
      <c r="D58" s="14"/>
      <c r="E58" s="16">
        <v>0</v>
      </c>
      <c r="F58" s="16">
        <v>0</v>
      </c>
      <c r="G58" s="16"/>
      <c r="H58" s="17"/>
      <c r="I58" s="17"/>
      <c r="J58" s="28"/>
      <c r="K58" s="28"/>
    </row>
    <row r="59" spans="1:11" hidden="1" x14ac:dyDescent="0.3">
      <c r="A59" s="14" t="s">
        <v>20</v>
      </c>
      <c r="B59" s="15" t="s">
        <v>29</v>
      </c>
      <c r="C59" s="14" t="s">
        <v>12</v>
      </c>
      <c r="D59" s="14">
        <v>350</v>
      </c>
      <c r="E59" s="16">
        <v>0</v>
      </c>
      <c r="F59" s="16">
        <v>0</v>
      </c>
      <c r="G59" s="16">
        <f t="shared" ref="G59:G63" si="18">E59*D59</f>
        <v>0</v>
      </c>
      <c r="H59" s="17">
        <f t="shared" ref="H59:H63" si="19">F59*D59</f>
        <v>0</v>
      </c>
      <c r="I59" s="17">
        <f t="shared" ref="I59:I63" si="20">H59+G59</f>
        <v>0</v>
      </c>
      <c r="J59" s="28"/>
      <c r="K59" s="28"/>
    </row>
    <row r="60" spans="1:11" hidden="1" x14ac:dyDescent="0.3">
      <c r="A60" s="14" t="s">
        <v>21</v>
      </c>
      <c r="B60" s="15" t="s">
        <v>30</v>
      </c>
      <c r="C60" s="14" t="s">
        <v>12</v>
      </c>
      <c r="D60" s="14">
        <v>130</v>
      </c>
      <c r="E60" s="16">
        <v>0</v>
      </c>
      <c r="F60" s="16">
        <v>0</v>
      </c>
      <c r="G60" s="16">
        <f t="shared" si="18"/>
        <v>0</v>
      </c>
      <c r="H60" s="17">
        <f t="shared" si="19"/>
        <v>0</v>
      </c>
      <c r="I60" s="17">
        <f t="shared" si="20"/>
        <v>0</v>
      </c>
      <c r="J60" s="28"/>
      <c r="K60" s="28"/>
    </row>
    <row r="61" spans="1:11" hidden="1" x14ac:dyDescent="0.3">
      <c r="A61" s="14" t="s">
        <v>22</v>
      </c>
      <c r="B61" s="15" t="s">
        <v>31</v>
      </c>
      <c r="C61" s="14" t="s">
        <v>12</v>
      </c>
      <c r="D61" s="14">
        <v>350</v>
      </c>
      <c r="E61" s="16">
        <v>0</v>
      </c>
      <c r="F61" s="16">
        <v>0</v>
      </c>
      <c r="G61" s="16">
        <f t="shared" si="18"/>
        <v>0</v>
      </c>
      <c r="H61" s="17">
        <f t="shared" si="19"/>
        <v>0</v>
      </c>
      <c r="I61" s="17">
        <f t="shared" si="20"/>
        <v>0</v>
      </c>
      <c r="J61" s="28"/>
      <c r="K61" s="28"/>
    </row>
    <row r="62" spans="1:11" hidden="1" x14ac:dyDescent="0.3">
      <c r="A62" s="14" t="s">
        <v>23</v>
      </c>
      <c r="B62" s="15" t="s">
        <v>37</v>
      </c>
      <c r="C62" s="14" t="s">
        <v>12</v>
      </c>
      <c r="D62" s="14">
        <v>650</v>
      </c>
      <c r="E62" s="16">
        <v>0</v>
      </c>
      <c r="F62" s="16">
        <v>0</v>
      </c>
      <c r="G62" s="16">
        <f t="shared" si="18"/>
        <v>0</v>
      </c>
      <c r="H62" s="17">
        <f t="shared" si="19"/>
        <v>0</v>
      </c>
      <c r="I62" s="17">
        <f t="shared" si="20"/>
        <v>0</v>
      </c>
      <c r="J62" s="28"/>
      <c r="K62" s="28"/>
    </row>
    <row r="63" spans="1:11" hidden="1" x14ac:dyDescent="0.3">
      <c r="A63" s="14" t="s">
        <v>24</v>
      </c>
      <c r="B63" s="15" t="s">
        <v>32</v>
      </c>
      <c r="C63" s="14" t="s">
        <v>12</v>
      </c>
      <c r="D63" s="14">
        <v>400</v>
      </c>
      <c r="E63" s="16">
        <v>0</v>
      </c>
      <c r="F63" s="16">
        <v>0</v>
      </c>
      <c r="G63" s="16">
        <f t="shared" si="18"/>
        <v>0</v>
      </c>
      <c r="H63" s="17">
        <f t="shared" si="19"/>
        <v>0</v>
      </c>
      <c r="I63" s="17">
        <f t="shared" si="20"/>
        <v>0</v>
      </c>
      <c r="J63" s="28"/>
      <c r="K63" s="28"/>
    </row>
    <row r="64" spans="1:11" hidden="1" x14ac:dyDescent="0.3">
      <c r="A64" s="14"/>
      <c r="B64" s="19" t="s">
        <v>15</v>
      </c>
      <c r="C64" s="14"/>
      <c r="D64" s="14"/>
      <c r="E64" s="16">
        <v>0</v>
      </c>
      <c r="F64" s="16">
        <v>0</v>
      </c>
      <c r="G64" s="16"/>
      <c r="H64" s="17"/>
      <c r="I64" s="17"/>
      <c r="J64" s="28"/>
      <c r="K64" s="28"/>
    </row>
    <row r="65" spans="1:19" hidden="1" x14ac:dyDescent="0.3">
      <c r="A65" s="14" t="s">
        <v>20</v>
      </c>
      <c r="B65" s="15" t="s">
        <v>33</v>
      </c>
      <c r="C65" s="14" t="s">
        <v>12</v>
      </c>
      <c r="D65" s="14">
        <v>200</v>
      </c>
      <c r="E65" s="16">
        <v>0</v>
      </c>
      <c r="F65" s="16">
        <v>0</v>
      </c>
      <c r="G65" s="16">
        <f t="shared" ref="G65:G75" si="21">E65*D65</f>
        <v>0</v>
      </c>
      <c r="H65" s="17">
        <f t="shared" ref="H65:H75" si="22">F65*D65</f>
        <v>0</v>
      </c>
      <c r="I65" s="17">
        <f t="shared" ref="I65:I75" si="23">H65+G65</f>
        <v>0</v>
      </c>
      <c r="J65" s="28"/>
      <c r="K65" s="28"/>
    </row>
    <row r="66" spans="1:19" hidden="1" x14ac:dyDescent="0.3">
      <c r="A66" s="14" t="s">
        <v>21</v>
      </c>
      <c r="B66" s="15" t="s">
        <v>34</v>
      </c>
      <c r="C66" s="14" t="s">
        <v>12</v>
      </c>
      <c r="D66" s="14">
        <v>320</v>
      </c>
      <c r="E66" s="16">
        <v>0</v>
      </c>
      <c r="F66" s="16">
        <v>0</v>
      </c>
      <c r="G66" s="16">
        <f t="shared" si="21"/>
        <v>0</v>
      </c>
      <c r="H66" s="17">
        <f t="shared" si="22"/>
        <v>0</v>
      </c>
      <c r="I66" s="17">
        <f t="shared" si="23"/>
        <v>0</v>
      </c>
      <c r="J66" s="28"/>
      <c r="K66" s="28"/>
    </row>
    <row r="67" spans="1:19" hidden="1" x14ac:dyDescent="0.3">
      <c r="A67" s="14" t="s">
        <v>22</v>
      </c>
      <c r="B67" s="15" t="s">
        <v>35</v>
      </c>
      <c r="C67" s="14" t="s">
        <v>12</v>
      </c>
      <c r="D67" s="14">
        <v>180</v>
      </c>
      <c r="E67" s="16">
        <v>0</v>
      </c>
      <c r="F67" s="16">
        <v>0</v>
      </c>
      <c r="G67" s="16">
        <f t="shared" si="21"/>
        <v>0</v>
      </c>
      <c r="H67" s="17">
        <f t="shared" si="22"/>
        <v>0</v>
      </c>
      <c r="I67" s="17">
        <f t="shared" si="23"/>
        <v>0</v>
      </c>
      <c r="J67" s="28"/>
      <c r="K67" s="28"/>
    </row>
    <row r="68" spans="1:19" hidden="1" x14ac:dyDescent="0.3">
      <c r="A68" s="14" t="s">
        <v>23</v>
      </c>
      <c r="B68" s="15" t="s">
        <v>36</v>
      </c>
      <c r="C68" s="14" t="s">
        <v>12</v>
      </c>
      <c r="D68" s="14">
        <v>200</v>
      </c>
      <c r="E68" s="16">
        <v>0</v>
      </c>
      <c r="F68" s="16">
        <v>0</v>
      </c>
      <c r="G68" s="16">
        <f t="shared" si="21"/>
        <v>0</v>
      </c>
      <c r="H68" s="17">
        <f t="shared" si="22"/>
        <v>0</v>
      </c>
      <c r="I68" s="17">
        <f t="shared" si="23"/>
        <v>0</v>
      </c>
      <c r="J68" s="28"/>
      <c r="K68" s="28"/>
    </row>
    <row r="69" spans="1:19" ht="30" hidden="1" x14ac:dyDescent="0.3">
      <c r="A69" s="14">
        <v>15</v>
      </c>
      <c r="B69" s="15" t="s">
        <v>46</v>
      </c>
      <c r="C69" s="14"/>
      <c r="D69" s="14"/>
      <c r="E69" s="16">
        <v>0</v>
      </c>
      <c r="F69" s="16">
        <v>0</v>
      </c>
      <c r="G69" s="16"/>
      <c r="H69" s="17"/>
      <c r="I69" s="17"/>
      <c r="J69" s="28"/>
      <c r="K69" s="28"/>
    </row>
    <row r="70" spans="1:19" hidden="1" x14ac:dyDescent="0.3">
      <c r="A70" s="14" t="s">
        <v>20</v>
      </c>
      <c r="B70" s="15" t="s">
        <v>32</v>
      </c>
      <c r="C70" s="14" t="s">
        <v>12</v>
      </c>
      <c r="D70" s="14">
        <v>240</v>
      </c>
      <c r="E70" s="16">
        <v>0</v>
      </c>
      <c r="F70" s="16">
        <v>0</v>
      </c>
      <c r="G70" s="16">
        <f t="shared" ref="G70:G72" si="24">E70*D70</f>
        <v>0</v>
      </c>
      <c r="H70" s="17">
        <f t="shared" ref="H70:H72" si="25">F70*D70</f>
        <v>0</v>
      </c>
      <c r="I70" s="17">
        <f t="shared" ref="I70:I72" si="26">H70+G70</f>
        <v>0</v>
      </c>
      <c r="J70" s="28"/>
      <c r="K70" s="28"/>
    </row>
    <row r="71" spans="1:19" hidden="1" x14ac:dyDescent="0.3">
      <c r="A71" s="14" t="s">
        <v>21</v>
      </c>
      <c r="B71" s="15" t="s">
        <v>33</v>
      </c>
      <c r="C71" s="14" t="s">
        <v>12</v>
      </c>
      <c r="D71" s="14">
        <v>220</v>
      </c>
      <c r="E71" s="16">
        <v>0</v>
      </c>
      <c r="F71" s="16">
        <v>0</v>
      </c>
      <c r="G71" s="16">
        <f t="shared" si="24"/>
        <v>0</v>
      </c>
      <c r="H71" s="17">
        <f t="shared" si="25"/>
        <v>0</v>
      </c>
      <c r="I71" s="17">
        <f t="shared" si="26"/>
        <v>0</v>
      </c>
      <c r="J71" s="28"/>
      <c r="K71" s="28"/>
    </row>
    <row r="72" spans="1:19" hidden="1" x14ac:dyDescent="0.3">
      <c r="A72" s="14" t="s">
        <v>22</v>
      </c>
      <c r="B72" s="15" t="s">
        <v>35</v>
      </c>
      <c r="C72" s="14" t="s">
        <v>12</v>
      </c>
      <c r="D72" s="14">
        <v>360</v>
      </c>
      <c r="E72" s="16">
        <v>0</v>
      </c>
      <c r="F72" s="16">
        <v>0</v>
      </c>
      <c r="G72" s="16">
        <f t="shared" si="24"/>
        <v>0</v>
      </c>
      <c r="H72" s="17">
        <f t="shared" si="25"/>
        <v>0</v>
      </c>
      <c r="I72" s="17">
        <f t="shared" si="26"/>
        <v>0</v>
      </c>
      <c r="J72" s="28"/>
      <c r="K72" s="28"/>
    </row>
    <row r="73" spans="1:19" ht="28.5" customHeight="1" x14ac:dyDescent="0.3">
      <c r="A73" s="14">
        <v>6</v>
      </c>
      <c r="B73" s="15" t="s">
        <v>59</v>
      </c>
      <c r="C73" s="14" t="s">
        <v>13</v>
      </c>
      <c r="D73" s="14"/>
      <c r="E73" s="16">
        <v>172500</v>
      </c>
      <c r="F73" s="16">
        <v>57499.999999999993</v>
      </c>
      <c r="G73" s="16">
        <f t="shared" si="21"/>
        <v>0</v>
      </c>
      <c r="H73" s="17">
        <f t="shared" si="22"/>
        <v>0</v>
      </c>
      <c r="I73" s="17">
        <f t="shared" si="23"/>
        <v>0</v>
      </c>
      <c r="J73" s="28"/>
      <c r="K73" s="28"/>
    </row>
    <row r="74" spans="1:19" ht="21" customHeight="1" x14ac:dyDescent="0.3">
      <c r="A74" s="14">
        <v>7</v>
      </c>
      <c r="B74" s="15" t="s">
        <v>56</v>
      </c>
      <c r="C74" s="14" t="s">
        <v>13</v>
      </c>
      <c r="D74" s="14"/>
      <c r="E74" s="16">
        <v>0</v>
      </c>
      <c r="F74" s="16">
        <v>28749.999999999996</v>
      </c>
      <c r="G74" s="16">
        <f t="shared" si="21"/>
        <v>0</v>
      </c>
      <c r="H74" s="17">
        <f t="shared" si="22"/>
        <v>0</v>
      </c>
      <c r="I74" s="17">
        <f t="shared" si="23"/>
        <v>0</v>
      </c>
      <c r="J74" s="28"/>
      <c r="K74" s="28"/>
    </row>
    <row r="75" spans="1:19" ht="30" x14ac:dyDescent="0.3">
      <c r="A75" s="14">
        <v>8</v>
      </c>
      <c r="B75" s="15" t="s">
        <v>60</v>
      </c>
      <c r="C75" s="14" t="s">
        <v>13</v>
      </c>
      <c r="D75" s="14"/>
      <c r="E75" s="16">
        <v>11500</v>
      </c>
      <c r="F75" s="16">
        <v>34500</v>
      </c>
      <c r="G75" s="16">
        <f t="shared" si="21"/>
        <v>0</v>
      </c>
      <c r="H75" s="17">
        <f t="shared" si="22"/>
        <v>0</v>
      </c>
      <c r="I75" s="17">
        <f t="shared" si="23"/>
        <v>0</v>
      </c>
      <c r="J75" s="28"/>
      <c r="K75" s="28"/>
    </row>
    <row r="76" spans="1:19" x14ac:dyDescent="0.3">
      <c r="A76" s="44" t="s">
        <v>8</v>
      </c>
      <c r="B76" s="44"/>
      <c r="C76" s="44"/>
      <c r="D76" s="44"/>
      <c r="E76" s="44"/>
      <c r="F76" s="44"/>
      <c r="G76" s="44"/>
      <c r="H76" s="44"/>
      <c r="I76" s="18">
        <f>SUM(I25:I75)</f>
        <v>2011475.5947916664</v>
      </c>
      <c r="J76" s="8"/>
      <c r="K76" s="28"/>
    </row>
    <row r="77" spans="1:19" ht="6" customHeight="1" x14ac:dyDescent="0.3">
      <c r="A77" s="44"/>
      <c r="B77" s="44"/>
      <c r="C77" s="44"/>
      <c r="D77" s="44"/>
      <c r="E77" s="44"/>
      <c r="F77" s="44"/>
      <c r="G77" s="44"/>
      <c r="H77" s="44"/>
      <c r="I77" s="18"/>
      <c r="J77" s="8"/>
      <c r="K77" s="28"/>
    </row>
    <row r="78" spans="1:19" hidden="1" x14ac:dyDescent="0.3">
      <c r="A78" s="44" t="s">
        <v>8</v>
      </c>
      <c r="B78" s="44"/>
      <c r="C78" s="44"/>
      <c r="D78" s="44"/>
      <c r="E78" s="44"/>
      <c r="F78" s="44"/>
      <c r="G78" s="44"/>
      <c r="H78" s="44"/>
      <c r="I78" s="18">
        <f>I77+I76</f>
        <v>2011475.5947916664</v>
      </c>
      <c r="J78" s="8"/>
      <c r="K78" s="28"/>
    </row>
    <row r="79" spans="1:19" ht="12.75" customHeight="1" x14ac:dyDescent="0.3">
      <c r="A79" s="7"/>
      <c r="B79" s="5"/>
      <c r="C79" s="5"/>
      <c r="D79" s="5"/>
      <c r="E79" s="5"/>
      <c r="F79" s="5"/>
      <c r="G79" s="5"/>
      <c r="H79" s="6"/>
      <c r="K79" s="9"/>
    </row>
    <row r="80" spans="1:19" ht="21" hidden="1" x14ac:dyDescent="0.3">
      <c r="A80" s="27" t="s">
        <v>63</v>
      </c>
      <c r="B80" s="27"/>
      <c r="J80" s="10"/>
      <c r="K80" s="8"/>
      <c r="N80" s="2"/>
      <c r="R80" s="8"/>
      <c r="S80" s="8"/>
    </row>
    <row r="81" spans="1:19" ht="11.25" customHeight="1" x14ac:dyDescent="0.3">
      <c r="A81" s="7"/>
      <c r="B81" s="5"/>
      <c r="C81" s="5"/>
      <c r="D81" s="5"/>
      <c r="E81" s="5"/>
      <c r="F81" s="5"/>
      <c r="G81" s="5"/>
      <c r="H81" s="6"/>
      <c r="K81" s="9"/>
    </row>
    <row r="82" spans="1:19" ht="12" customHeight="1" x14ac:dyDescent="0.3">
      <c r="A82" s="7"/>
      <c r="B82" s="5"/>
      <c r="C82" s="5"/>
      <c r="D82" s="5"/>
      <c r="E82" s="5"/>
      <c r="F82" s="5"/>
      <c r="G82" s="5"/>
      <c r="H82" s="6"/>
      <c r="K82" s="9"/>
    </row>
    <row r="83" spans="1:19" ht="21" x14ac:dyDescent="0.3">
      <c r="A83" s="43" t="s">
        <v>64</v>
      </c>
      <c r="B83" s="43"/>
      <c r="J83" s="10"/>
      <c r="K83" s="8"/>
      <c r="N83" s="2"/>
      <c r="R83" s="8"/>
      <c r="S83" s="8"/>
    </row>
    <row r="84" spans="1:19" hidden="1" x14ac:dyDescent="0.3">
      <c r="F84" s="40" t="s">
        <v>65</v>
      </c>
      <c r="G84" s="40"/>
      <c r="H84" s="40"/>
      <c r="I84" s="30">
        <v>6376150</v>
      </c>
      <c r="N84" s="2"/>
    </row>
    <row r="85" spans="1:19" ht="18.75" hidden="1" customHeight="1" x14ac:dyDescent="0.3">
      <c r="E85" s="29"/>
      <c r="F85" s="40" t="s">
        <v>66</v>
      </c>
      <c r="G85" s="40"/>
      <c r="H85" s="40"/>
      <c r="I85" s="30">
        <f>I84*15%</f>
        <v>956422.5</v>
      </c>
      <c r="J85" s="10"/>
      <c r="K85" s="8"/>
      <c r="N85" s="2"/>
      <c r="P85" s="2"/>
    </row>
    <row r="86" spans="1:19" hidden="1" x14ac:dyDescent="0.3">
      <c r="F86" s="40" t="s">
        <v>67</v>
      </c>
      <c r="G86" s="40"/>
      <c r="H86" s="40"/>
      <c r="I86" s="30">
        <f>I85+I84</f>
        <v>7332572.5</v>
      </c>
      <c r="N86" s="2"/>
      <c r="P86" s="8"/>
    </row>
    <row r="87" spans="1:19" x14ac:dyDescent="0.3">
      <c r="P87" s="8"/>
    </row>
    <row r="88" spans="1:19" x14ac:dyDescent="0.3">
      <c r="P88" s="8"/>
    </row>
  </sheetData>
  <mergeCells count="10">
    <mergeCell ref="F84:H84"/>
    <mergeCell ref="F85:H85"/>
    <mergeCell ref="F86:H86"/>
    <mergeCell ref="G15:H15"/>
    <mergeCell ref="A17:I17"/>
    <mergeCell ref="A83:B83"/>
    <mergeCell ref="A76:H76"/>
    <mergeCell ref="A19:I21"/>
    <mergeCell ref="A77:H77"/>
    <mergeCell ref="A78:H78"/>
  </mergeCells>
  <printOptions horizontalCentered="1"/>
  <pageMargins left="0.19685039370078741" right="0" top="0.19685039370078741" bottom="0" header="0.31496062992125984" footer="0.31496062992125984"/>
  <pageSetup paperSize="9" scale="8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7:G15"/>
  <sheetViews>
    <sheetView workbookViewId="0">
      <selection activeCell="K10" sqref="K10"/>
    </sheetView>
  </sheetViews>
  <sheetFormatPr defaultRowHeight="15" x14ac:dyDescent="0.25"/>
  <cols>
    <col min="4" max="4" width="27.42578125" customWidth="1"/>
    <col min="5" max="5" width="20.5703125" customWidth="1"/>
    <col min="6" max="6" width="17.85546875" customWidth="1"/>
    <col min="7" max="7" width="26.5703125" customWidth="1"/>
  </cols>
  <sheetData>
    <row r="7" spans="4:7" ht="42" x14ac:dyDescent="0.25">
      <c r="D7" s="31" t="s">
        <v>70</v>
      </c>
      <c r="E7" s="31" t="s">
        <v>71</v>
      </c>
      <c r="F7" s="35" t="s">
        <v>75</v>
      </c>
      <c r="G7" s="31" t="s">
        <v>76</v>
      </c>
    </row>
    <row r="8" spans="4:7" ht="21" x14ac:dyDescent="0.25">
      <c r="D8" s="37" t="s">
        <v>74</v>
      </c>
      <c r="E8" s="34">
        <f>HVAC!I78</f>
        <v>2011475.5947916664</v>
      </c>
      <c r="F8" s="34">
        <f>E8</f>
        <v>2011475.5947916664</v>
      </c>
      <c r="G8" s="37" t="s">
        <v>77</v>
      </c>
    </row>
    <row r="9" spans="4:7" ht="21" x14ac:dyDescent="0.25">
      <c r="D9" s="37" t="s">
        <v>72</v>
      </c>
      <c r="E9" s="34">
        <v>1395426.4500000002</v>
      </c>
      <c r="F9" s="34">
        <f>E9*50%</f>
        <v>697713.22500000009</v>
      </c>
      <c r="G9" s="37" t="s">
        <v>78</v>
      </c>
    </row>
    <row r="10" spans="4:7" ht="21" x14ac:dyDescent="0.25">
      <c r="D10" s="37" t="s">
        <v>73</v>
      </c>
      <c r="E10" s="34">
        <v>1043612</v>
      </c>
      <c r="F10" s="34">
        <f>E10*50%</f>
        <v>521806</v>
      </c>
      <c r="G10" s="37" t="s">
        <v>78</v>
      </c>
    </row>
    <row r="11" spans="4:7" ht="33.75" customHeight="1" x14ac:dyDescent="0.25">
      <c r="D11" s="36" t="s">
        <v>8</v>
      </c>
      <c r="E11" s="18"/>
      <c r="F11" s="34">
        <f>SUM(F8:F10)</f>
        <v>3230994.8197916662</v>
      </c>
      <c r="G11" s="32"/>
    </row>
    <row r="15" spans="4:7" x14ac:dyDescent="0.25">
      <c r="E1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Sheet1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2024-12-07T11:12:49Z</dcterms:modified>
</cp:coreProperties>
</file>