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C379795-F3C9-4B0B-AB70-522EEF2390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Sheet1!$A$1:$G$43</definedName>
  </definedNames>
  <calcPr calcId="181029"/>
</workbook>
</file>

<file path=xl/calcChain.xml><?xml version="1.0" encoding="utf-8"?>
<calcChain xmlns="http://schemas.openxmlformats.org/spreadsheetml/2006/main">
  <c r="G37" i="1" l="1"/>
  <c r="G35" i="1"/>
  <c r="G34" i="1"/>
  <c r="J45" i="1"/>
  <c r="G38" i="1" l="1"/>
  <c r="G36" i="1"/>
  <c r="G28" i="1"/>
  <c r="G27" i="1"/>
  <c r="G26" i="1"/>
  <c r="G25" i="1"/>
  <c r="G24" i="1"/>
  <c r="G18" i="1"/>
  <c r="G17" i="1"/>
  <c r="G16" i="1"/>
  <c r="G15" i="1"/>
  <c r="G14" i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L34" i="1"/>
  <c r="M34" i="1" s="1"/>
  <c r="L38" i="1"/>
  <c r="M38" i="1" s="1"/>
  <c r="L37" i="1"/>
  <c r="M37" i="1" s="1"/>
  <c r="L36" i="1"/>
  <c r="M36" i="1" s="1"/>
  <c r="L35" i="1"/>
  <c r="M35" i="1" s="1"/>
  <c r="G19" i="1" l="1"/>
  <c r="G39" i="1"/>
  <c r="G29" i="1"/>
  <c r="J38" i="1" l="1"/>
  <c r="J37" i="1"/>
  <c r="J36" i="1"/>
  <c r="J35" i="1"/>
  <c r="J34" i="1"/>
  <c r="J28" i="1"/>
  <c r="K28" i="1" s="1"/>
  <c r="L28" i="1" s="1"/>
  <c r="M28" i="1" s="1"/>
  <c r="J27" i="1"/>
  <c r="K27" i="1" s="1"/>
  <c r="L27" i="1" s="1"/>
  <c r="M27" i="1" s="1"/>
  <c r="J26" i="1"/>
  <c r="K26" i="1" s="1"/>
  <c r="L26" i="1" s="1"/>
  <c r="M26" i="1" s="1"/>
  <c r="J25" i="1"/>
  <c r="K25" i="1" s="1"/>
  <c r="L25" i="1" s="1"/>
  <c r="M25" i="1" s="1"/>
  <c r="J24" i="1"/>
  <c r="K24" i="1" s="1"/>
  <c r="L24" i="1" s="1"/>
  <c r="M24" i="1" s="1"/>
</calcChain>
</file>

<file path=xl/sharedStrings.xml><?xml version="1.0" encoding="utf-8"?>
<sst xmlns="http://schemas.openxmlformats.org/spreadsheetml/2006/main" count="78" uniqueCount="28">
  <si>
    <t>S. #</t>
  </si>
  <si>
    <t>Description</t>
  </si>
  <si>
    <t>Unit</t>
  </si>
  <si>
    <t>Qty</t>
  </si>
  <si>
    <t>Material Rate</t>
  </si>
  <si>
    <t>RATE ANALYSIS</t>
  </si>
  <si>
    <t>Project: Bank Al Habib Limited 12th Floor</t>
  </si>
  <si>
    <t>Aerofoam insulation on chilled water pipe.</t>
  </si>
  <si>
    <t>25mm dia</t>
  </si>
  <si>
    <t>32mm dia</t>
  </si>
  <si>
    <t>40mm dia</t>
  </si>
  <si>
    <t>50mm dia</t>
  </si>
  <si>
    <t>60mm dia</t>
  </si>
  <si>
    <t>Polyurethane insulation (PU) on chilled water pipe.</t>
  </si>
  <si>
    <t>i</t>
  </si>
  <si>
    <t>ii</t>
  </si>
  <si>
    <t>iii</t>
  </si>
  <si>
    <t>iv</t>
  </si>
  <si>
    <t>v</t>
  </si>
  <si>
    <t>Chilled water pipe Insulation</t>
  </si>
  <si>
    <t>Total Amount</t>
  </si>
  <si>
    <t>Labour Rate</t>
  </si>
  <si>
    <t>Rm</t>
  </si>
  <si>
    <t>Aaluminum  foil  facing  fiber  glass  (24 kg/m3   density)   insulation</t>
  </si>
  <si>
    <t xml:space="preserve">Total Amount Rs </t>
  </si>
  <si>
    <t>BOQ</t>
  </si>
  <si>
    <t>OPTION 1 (XLPE AEROFOAM)</t>
  </si>
  <si>
    <t>OPTION 2 (PU INSULATION)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</si>
</sst>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14" fontId="0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5" fontId="3" fillId="0" borderId="0" xfId="0" applyNumberFormat="1" applyFont="1"/>
    <xf numFmtId="166" fontId="3" fillId="0" borderId="0" xfId="1" applyNumberFormat="1" applyFont="1"/>
    <xf numFmtId="165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3" fillId="0" borderId="1" xfId="0" applyFont="1" applyBorder="1" applyAlignment="1">
      <alignment horizontal="center" vertical="center" wrapText="1"/>
    </xf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0</xdr:row>
      <xdr:rowOff>0</xdr:rowOff>
    </xdr:from>
    <xdr:to>
      <xdr:col>13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514350</xdr:colOff>
      <xdr:row>40</xdr:row>
      <xdr:rowOff>0</xdr:rowOff>
    </xdr:from>
    <xdr:to>
      <xdr:col>12</xdr:col>
      <xdr:colOff>774065</xdr:colOff>
      <xdr:row>44</xdr:row>
      <xdr:rowOff>144214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1248537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8"/>
  <sheetViews>
    <sheetView tabSelected="1" view="pageBreakPreview" zoomScale="60" zoomScaleNormal="100" workbookViewId="0">
      <selection activeCell="A7" sqref="A7:XFD8"/>
    </sheetView>
  </sheetViews>
  <sheetFormatPr defaultRowHeight="15" x14ac:dyDescent="0.25"/>
  <cols>
    <col min="1" max="1" width="4.28515625" style="2" customWidth="1"/>
    <col min="2" max="2" width="48.28515625" customWidth="1"/>
    <col min="3" max="3" width="7.85546875" style="2" customWidth="1"/>
    <col min="4" max="4" width="4.7109375" style="2" bestFit="1" customWidth="1"/>
    <col min="5" max="5" width="10.42578125" style="2" bestFit="1" customWidth="1"/>
    <col min="6" max="6" width="10.42578125" style="2" customWidth="1"/>
    <col min="7" max="7" width="13.140625" style="3" customWidth="1"/>
    <col min="9" max="9" width="11.140625" bestFit="1" customWidth="1"/>
    <col min="10" max="10" width="13" bestFit="1" customWidth="1"/>
    <col min="11" max="11" width="10.85546875" bestFit="1" customWidth="1"/>
    <col min="12" max="12" width="9.42578125" bestFit="1" customWidth="1"/>
    <col min="13" max="13" width="13" bestFit="1" customWidth="1"/>
    <col min="14" max="14" width="14.5703125" bestFit="1" customWidth="1"/>
  </cols>
  <sheetData>
    <row r="7" spans="1:12" ht="26.25" customHeight="1" x14ac:dyDescent="0.35">
      <c r="A7" s="21" t="s">
        <v>6</v>
      </c>
      <c r="B7" s="21"/>
      <c r="G7" s="8">
        <v>45635</v>
      </c>
    </row>
    <row r="8" spans="1:12" ht="26.25" customHeight="1" x14ac:dyDescent="0.3">
      <c r="A8" s="32" t="s">
        <v>5</v>
      </c>
      <c r="B8" s="32"/>
      <c r="C8" s="32"/>
      <c r="D8" s="32"/>
      <c r="E8" s="32"/>
      <c r="F8" s="32"/>
      <c r="G8" s="32"/>
    </row>
    <row r="9" spans="1:12" ht="0.75" customHeight="1" x14ac:dyDescent="0.3">
      <c r="A9" s="29"/>
      <c r="B9" s="29"/>
      <c r="C9" s="29"/>
      <c r="D9" s="29"/>
      <c r="E9" s="29"/>
      <c r="F9" s="29"/>
      <c r="G9" s="29"/>
    </row>
    <row r="10" spans="1:12" ht="31.5" customHeight="1" x14ac:dyDescent="0.25">
      <c r="A10" s="31" t="s">
        <v>19</v>
      </c>
      <c r="B10" s="31"/>
      <c r="C10" s="31"/>
      <c r="D10" s="31"/>
      <c r="E10" s="31"/>
      <c r="F10" s="31"/>
      <c r="G10" s="31"/>
    </row>
    <row r="11" spans="1:12" ht="23.25" x14ac:dyDescent="0.25">
      <c r="A11" s="33" t="s">
        <v>25</v>
      </c>
      <c r="B11" s="33"/>
      <c r="C11" s="33"/>
      <c r="D11" s="33"/>
      <c r="E11" s="33"/>
      <c r="F11" s="33"/>
      <c r="G11" s="33"/>
    </row>
    <row r="12" spans="1:12" ht="31.5" x14ac:dyDescent="0.25">
      <c r="A12" s="9" t="s">
        <v>0</v>
      </c>
      <c r="B12" s="9" t="s">
        <v>1</v>
      </c>
      <c r="C12" s="9" t="s">
        <v>2</v>
      </c>
      <c r="D12" s="9" t="s">
        <v>3</v>
      </c>
      <c r="E12" s="10" t="s">
        <v>4</v>
      </c>
      <c r="F12" s="10" t="s">
        <v>21</v>
      </c>
      <c r="G12" s="10" t="s">
        <v>20</v>
      </c>
    </row>
    <row r="13" spans="1:12" s="6" customFormat="1" ht="32.25" customHeight="1" x14ac:dyDescent="0.3">
      <c r="A13" s="12"/>
      <c r="B13" s="11" t="s">
        <v>23</v>
      </c>
      <c r="C13" s="12"/>
      <c r="D13" s="12"/>
      <c r="E13" s="13"/>
      <c r="F13" s="13"/>
      <c r="G13" s="13"/>
    </row>
    <row r="14" spans="1:12" s="6" customFormat="1" ht="22.5" customHeight="1" x14ac:dyDescent="0.3">
      <c r="A14" s="12" t="s">
        <v>14</v>
      </c>
      <c r="B14" s="11" t="s">
        <v>8</v>
      </c>
      <c r="C14" s="12" t="s">
        <v>22</v>
      </c>
      <c r="D14" s="12">
        <v>5</v>
      </c>
      <c r="E14" s="13">
        <v>2063.1999999999998</v>
      </c>
      <c r="F14" s="13">
        <v>570</v>
      </c>
      <c r="G14" s="13">
        <f>SUM(E14+F14)*D14</f>
        <v>13166</v>
      </c>
      <c r="I14" s="6">
        <v>6200</v>
      </c>
      <c r="J14" s="6">
        <f>I14/5</f>
        <v>1240</v>
      </c>
      <c r="K14" s="14">
        <f>J14*1.18</f>
        <v>1463.1999999999998</v>
      </c>
      <c r="L14" s="24">
        <f>K14+600</f>
        <v>2063.1999999999998</v>
      </c>
    </row>
    <row r="15" spans="1:12" s="6" customFormat="1" ht="22.5" customHeight="1" x14ac:dyDescent="0.3">
      <c r="A15" s="12" t="s">
        <v>15</v>
      </c>
      <c r="B15" s="11" t="s">
        <v>9</v>
      </c>
      <c r="C15" s="12" t="s">
        <v>22</v>
      </c>
      <c r="D15" s="12">
        <v>1</v>
      </c>
      <c r="E15" s="13">
        <v>2458.5</v>
      </c>
      <c r="F15" s="13">
        <v>665</v>
      </c>
      <c r="G15" s="13">
        <f>SUM(E15+F15)*D15</f>
        <v>3123.5</v>
      </c>
      <c r="I15" s="6">
        <v>7875</v>
      </c>
      <c r="J15" s="6">
        <f>I15/5</f>
        <v>1575</v>
      </c>
      <c r="K15" s="14">
        <f>J15*1.18</f>
        <v>1858.5</v>
      </c>
      <c r="L15" s="24">
        <f>K15+600</f>
        <v>2458.5</v>
      </c>
    </row>
    <row r="16" spans="1:12" s="6" customFormat="1" ht="22.5" customHeight="1" x14ac:dyDescent="0.3">
      <c r="A16" s="12" t="s">
        <v>16</v>
      </c>
      <c r="B16" s="11" t="s">
        <v>10</v>
      </c>
      <c r="C16" s="12" t="s">
        <v>22</v>
      </c>
      <c r="D16" s="12">
        <v>1</v>
      </c>
      <c r="E16" s="13">
        <v>2582.3999999999996</v>
      </c>
      <c r="F16" s="13">
        <v>760</v>
      </c>
      <c r="G16" s="13">
        <f>SUM(E16+F16)*D16</f>
        <v>3342.3999999999996</v>
      </c>
      <c r="I16" s="6">
        <v>8400</v>
      </c>
      <c r="J16" s="6">
        <f>I16/5</f>
        <v>1680</v>
      </c>
      <c r="K16" s="14">
        <f>J16*1.18</f>
        <v>1982.3999999999999</v>
      </c>
      <c r="L16" s="24">
        <f>K16+600</f>
        <v>2582.3999999999996</v>
      </c>
    </row>
    <row r="17" spans="1:13" s="6" customFormat="1" ht="22.5" customHeight="1" x14ac:dyDescent="0.3">
      <c r="A17" s="12" t="s">
        <v>17</v>
      </c>
      <c r="B17" s="11" t="s">
        <v>11</v>
      </c>
      <c r="C17" s="12" t="s">
        <v>22</v>
      </c>
      <c r="D17" s="12">
        <v>70</v>
      </c>
      <c r="E17" s="13">
        <v>2728.72</v>
      </c>
      <c r="F17" s="13">
        <v>950</v>
      </c>
      <c r="G17" s="13">
        <f>SUM(E17+F17)*D17</f>
        <v>257510.39999999999</v>
      </c>
      <c r="I17" s="6">
        <v>9020</v>
      </c>
      <c r="J17" s="6">
        <f>I17/5</f>
        <v>1804</v>
      </c>
      <c r="K17" s="14">
        <f>J17*1.18</f>
        <v>2128.7199999999998</v>
      </c>
      <c r="L17" s="24">
        <f>K17+600</f>
        <v>2728.72</v>
      </c>
    </row>
    <row r="18" spans="1:13" s="6" customFormat="1" ht="22.5" customHeight="1" x14ac:dyDescent="0.3">
      <c r="A18" s="12" t="s">
        <v>18</v>
      </c>
      <c r="B18" s="11" t="s">
        <v>12</v>
      </c>
      <c r="C18" s="12" t="s">
        <v>22</v>
      </c>
      <c r="D18" s="12">
        <v>15</v>
      </c>
      <c r="E18" s="13">
        <v>2983.6</v>
      </c>
      <c r="F18" s="13">
        <v>1140</v>
      </c>
      <c r="G18" s="13">
        <f>SUM(E18+F18)*D18</f>
        <v>61854.000000000007</v>
      </c>
      <c r="I18" s="6">
        <v>10100</v>
      </c>
      <c r="J18" s="6">
        <f>I18/5</f>
        <v>2020</v>
      </c>
      <c r="K18" s="14">
        <f>J18*1.18</f>
        <v>2383.6</v>
      </c>
      <c r="L18" s="24">
        <f>K18+600</f>
        <v>2983.6</v>
      </c>
    </row>
    <row r="19" spans="1:13" s="6" customFormat="1" ht="18.75" x14ac:dyDescent="0.3">
      <c r="A19" s="12"/>
      <c r="B19" s="30" t="s">
        <v>24</v>
      </c>
      <c r="C19" s="30"/>
      <c r="D19" s="30"/>
      <c r="E19" s="30"/>
      <c r="F19" s="30"/>
      <c r="G19" s="26">
        <f>SUM(G14:G18)</f>
        <v>338996.3</v>
      </c>
      <c r="K19" s="14"/>
      <c r="L19" s="24"/>
    </row>
    <row r="21" spans="1:13" ht="23.25" x14ac:dyDescent="0.25">
      <c r="A21" s="33" t="s">
        <v>26</v>
      </c>
      <c r="B21" s="33"/>
      <c r="C21" s="33"/>
      <c r="D21" s="33"/>
      <c r="E21" s="33"/>
      <c r="F21" s="33"/>
      <c r="G21" s="33"/>
    </row>
    <row r="22" spans="1:13" ht="31.5" x14ac:dyDescent="0.25">
      <c r="A22" s="27" t="s">
        <v>0</v>
      </c>
      <c r="B22" s="27" t="s">
        <v>1</v>
      </c>
      <c r="C22" s="27" t="s">
        <v>2</v>
      </c>
      <c r="D22" s="27" t="s">
        <v>3</v>
      </c>
      <c r="E22" s="28" t="s">
        <v>4</v>
      </c>
      <c r="F22" s="28" t="s">
        <v>21</v>
      </c>
      <c r="G22" s="28" t="s">
        <v>20</v>
      </c>
    </row>
    <row r="23" spans="1:13" s="6" customFormat="1" ht="17.25" customHeight="1" x14ac:dyDescent="0.3">
      <c r="A23" s="12"/>
      <c r="B23" s="11" t="s">
        <v>7</v>
      </c>
      <c r="C23" s="12"/>
      <c r="D23" s="12"/>
      <c r="E23" s="13"/>
      <c r="F23" s="13"/>
      <c r="G23" s="13"/>
    </row>
    <row r="24" spans="1:13" s="6" customFormat="1" ht="18.75" x14ac:dyDescent="0.3">
      <c r="A24" s="12" t="s">
        <v>14</v>
      </c>
      <c r="B24" s="11" t="s">
        <v>8</v>
      </c>
      <c r="C24" s="12" t="s">
        <v>22</v>
      </c>
      <c r="D24" s="12">
        <v>5</v>
      </c>
      <c r="E24" s="13">
        <v>6898.9879999999994</v>
      </c>
      <c r="F24" s="13">
        <v>570</v>
      </c>
      <c r="G24" s="13">
        <f>SUM(E24+F24)*D24</f>
        <v>37344.939999999995</v>
      </c>
      <c r="I24" s="6">
        <v>6200</v>
      </c>
      <c r="J24" s="6">
        <f>I24/5</f>
        <v>1240</v>
      </c>
      <c r="K24" s="14">
        <f>J24*1.18</f>
        <v>1463.1999999999998</v>
      </c>
      <c r="L24" s="24">
        <f>K24+600</f>
        <v>2063.1999999999998</v>
      </c>
      <c r="M24" s="14">
        <f>L24*3.28</f>
        <v>6767.2959999999994</v>
      </c>
    </row>
    <row r="25" spans="1:13" s="6" customFormat="1" ht="18.75" x14ac:dyDescent="0.3">
      <c r="A25" s="12" t="s">
        <v>15</v>
      </c>
      <c r="B25" s="11" t="s">
        <v>9</v>
      </c>
      <c r="C25" s="12" t="s">
        <v>22</v>
      </c>
      <c r="D25" s="12">
        <v>1</v>
      </c>
      <c r="E25" s="13">
        <v>8762.8274999999994</v>
      </c>
      <c r="F25" s="13">
        <v>665</v>
      </c>
      <c r="G25" s="13">
        <f>SUM(E25+F25)*D25</f>
        <v>9427.8274999999994</v>
      </c>
      <c r="I25" s="6">
        <v>7875</v>
      </c>
      <c r="J25" s="6">
        <f>I25/5</f>
        <v>1575</v>
      </c>
      <c r="K25" s="14">
        <f>J25*1.18</f>
        <v>1858.5</v>
      </c>
      <c r="L25" s="24">
        <f>K25+600</f>
        <v>2458.5</v>
      </c>
      <c r="M25" s="14">
        <f>L25*3.28</f>
        <v>8063.8799999999992</v>
      </c>
    </row>
    <row r="26" spans="1:13" s="6" customFormat="1" ht="18.75" x14ac:dyDescent="0.3">
      <c r="A26" s="12" t="s">
        <v>16</v>
      </c>
      <c r="B26" s="11" t="s">
        <v>10</v>
      </c>
      <c r="C26" s="12" t="s">
        <v>22</v>
      </c>
      <c r="D26" s="12">
        <v>1</v>
      </c>
      <c r="E26" s="13">
        <v>9347.0159999999996</v>
      </c>
      <c r="F26" s="13">
        <v>760</v>
      </c>
      <c r="G26" s="13">
        <f>SUM(E26+F26)*D26</f>
        <v>10107.016</v>
      </c>
      <c r="I26" s="6">
        <v>8400</v>
      </c>
      <c r="J26" s="6">
        <f>I26/5</f>
        <v>1680</v>
      </c>
      <c r="K26" s="14">
        <f>J26*1.18</f>
        <v>1982.3999999999999</v>
      </c>
      <c r="L26" s="24">
        <f>K26+600</f>
        <v>2582.3999999999996</v>
      </c>
      <c r="M26" s="14">
        <f>L26*3.28</f>
        <v>8470.271999999999</v>
      </c>
    </row>
    <row r="27" spans="1:13" s="6" customFormat="1" ht="18.75" x14ac:dyDescent="0.3">
      <c r="A27" s="12" t="s">
        <v>17</v>
      </c>
      <c r="B27" s="11" t="s">
        <v>11</v>
      </c>
      <c r="C27" s="12" t="s">
        <v>22</v>
      </c>
      <c r="D27" s="12">
        <v>70</v>
      </c>
      <c r="E27" s="13">
        <v>10036.914799999999</v>
      </c>
      <c r="F27" s="13">
        <v>950</v>
      </c>
      <c r="G27" s="13">
        <f>SUM(E27+F27)*D27</f>
        <v>769084.03599999985</v>
      </c>
      <c r="I27" s="6">
        <v>9020</v>
      </c>
      <c r="J27" s="6">
        <f>I27/5</f>
        <v>1804</v>
      </c>
      <c r="K27" s="14">
        <f>J27*1.18</f>
        <v>2128.7199999999998</v>
      </c>
      <c r="L27" s="24">
        <f>K27+600</f>
        <v>2728.72</v>
      </c>
      <c r="M27" s="14">
        <f>L27*3.28</f>
        <v>8950.2015999999985</v>
      </c>
    </row>
    <row r="28" spans="1:13" s="6" customFormat="1" ht="18.75" x14ac:dyDescent="0.3">
      <c r="A28" s="12" t="s">
        <v>18</v>
      </c>
      <c r="B28" s="11" t="s">
        <v>12</v>
      </c>
      <c r="C28" s="12" t="s">
        <v>22</v>
      </c>
      <c r="D28" s="12">
        <v>15</v>
      </c>
      <c r="E28" s="13">
        <v>11238.673999999999</v>
      </c>
      <c r="F28" s="13">
        <v>1140</v>
      </c>
      <c r="G28" s="13">
        <f>SUM(E28+F28)*D28</f>
        <v>185680.11</v>
      </c>
      <c r="I28" s="6">
        <v>10100</v>
      </c>
      <c r="J28" s="6">
        <f>I28/5</f>
        <v>2020</v>
      </c>
      <c r="K28" s="14">
        <f>J28*1.18</f>
        <v>2383.6</v>
      </c>
      <c r="L28" s="24">
        <f>K28+600</f>
        <v>2983.6</v>
      </c>
      <c r="M28" s="14">
        <f>L28*3.28</f>
        <v>9786.2079999999987</v>
      </c>
    </row>
    <row r="29" spans="1:13" s="6" customFormat="1" ht="18.75" x14ac:dyDescent="0.3">
      <c r="A29" s="22"/>
      <c r="B29" s="30" t="s">
        <v>24</v>
      </c>
      <c r="C29" s="30"/>
      <c r="D29" s="30"/>
      <c r="E29" s="30"/>
      <c r="F29" s="30"/>
      <c r="G29" s="26">
        <f>SUM(G24:G28)</f>
        <v>1011643.9294999999</v>
      </c>
      <c r="K29" s="14"/>
      <c r="L29" s="24"/>
    </row>
    <row r="31" spans="1:13" ht="23.25" x14ac:dyDescent="0.25">
      <c r="A31" s="33" t="s">
        <v>27</v>
      </c>
      <c r="B31" s="33"/>
      <c r="C31" s="33"/>
      <c r="D31" s="33"/>
      <c r="E31" s="33"/>
      <c r="F31" s="33"/>
      <c r="G31" s="33"/>
    </row>
    <row r="32" spans="1:13" ht="31.5" x14ac:dyDescent="0.25">
      <c r="A32" s="27" t="s">
        <v>0</v>
      </c>
      <c r="B32" s="27" t="s">
        <v>1</v>
      </c>
      <c r="C32" s="27" t="s">
        <v>2</v>
      </c>
      <c r="D32" s="27" t="s">
        <v>3</v>
      </c>
      <c r="E32" s="28" t="s">
        <v>4</v>
      </c>
      <c r="F32" s="28" t="s">
        <v>21</v>
      </c>
      <c r="G32" s="28" t="s">
        <v>20</v>
      </c>
    </row>
    <row r="33" spans="1:14" s="6" customFormat="1" ht="17.25" customHeight="1" x14ac:dyDescent="0.3">
      <c r="A33" s="12"/>
      <c r="B33" s="11" t="s">
        <v>13</v>
      </c>
      <c r="C33" s="13"/>
      <c r="D33" s="13"/>
      <c r="E33" s="13"/>
      <c r="F33" s="13"/>
      <c r="G33" s="13"/>
    </row>
    <row r="34" spans="1:14" s="6" customFormat="1" ht="18.75" x14ac:dyDescent="0.3">
      <c r="A34" s="12" t="s">
        <v>14</v>
      </c>
      <c r="B34" s="11" t="s">
        <v>8</v>
      </c>
      <c r="C34" s="12" t="s">
        <v>22</v>
      </c>
      <c r="D34" s="13">
        <v>5</v>
      </c>
      <c r="E34" s="13">
        <v>2640.3999999999996</v>
      </c>
      <c r="F34" s="13">
        <v>570</v>
      </c>
      <c r="G34" s="13">
        <f>SUM(E34+F34)*D34</f>
        <v>16051.999999999998</v>
      </c>
      <c r="I34" s="6">
        <v>2390</v>
      </c>
      <c r="J34" s="6">
        <f>I34/5</f>
        <v>478</v>
      </c>
      <c r="K34" s="14">
        <v>560</v>
      </c>
      <c r="L34" s="24">
        <f>K34+600</f>
        <v>1160</v>
      </c>
      <c r="M34" s="14">
        <f>L34*3.28</f>
        <v>3804.7999999999997</v>
      </c>
      <c r="N34" s="25"/>
    </row>
    <row r="35" spans="1:14" s="6" customFormat="1" ht="18.75" x14ac:dyDescent="0.3">
      <c r="A35" s="12" t="s">
        <v>15</v>
      </c>
      <c r="B35" s="11" t="s">
        <v>9</v>
      </c>
      <c r="C35" s="12" t="s">
        <v>22</v>
      </c>
      <c r="D35" s="13">
        <v>1</v>
      </c>
      <c r="E35" s="13">
        <v>2876.15</v>
      </c>
      <c r="F35" s="13">
        <v>665</v>
      </c>
      <c r="G35" s="13">
        <f>SUM(E35+F35)*D35</f>
        <v>3541.15</v>
      </c>
      <c r="I35" s="6">
        <v>2725</v>
      </c>
      <c r="J35" s="6">
        <f>I35/5</f>
        <v>545</v>
      </c>
      <c r="K35" s="14">
        <v>610</v>
      </c>
      <c r="L35" s="24">
        <f t="shared" ref="L35:L38" si="0">K35+600</f>
        <v>1210</v>
      </c>
      <c r="M35" s="14">
        <f t="shared" ref="M35:M38" si="1">L35*3.28</f>
        <v>3968.7999999999997</v>
      </c>
      <c r="N35" s="25"/>
    </row>
    <row r="36" spans="1:14" s="6" customFormat="1" ht="18.75" x14ac:dyDescent="0.3">
      <c r="A36" s="12" t="s">
        <v>16</v>
      </c>
      <c r="B36" s="11" t="s">
        <v>10</v>
      </c>
      <c r="C36" s="12" t="s">
        <v>22</v>
      </c>
      <c r="D36" s="13">
        <v>1</v>
      </c>
      <c r="E36" s="13">
        <v>3135.4749999999995</v>
      </c>
      <c r="F36" s="13">
        <v>760</v>
      </c>
      <c r="G36" s="13">
        <f>SUM(E36+F36)*D36</f>
        <v>3895.4749999999995</v>
      </c>
      <c r="I36" s="6">
        <v>2975</v>
      </c>
      <c r="J36" s="6">
        <f>I36/5</f>
        <v>595</v>
      </c>
      <c r="K36" s="14">
        <v>665</v>
      </c>
      <c r="L36" s="24">
        <f t="shared" si="0"/>
        <v>1265</v>
      </c>
      <c r="M36" s="14">
        <f t="shared" si="1"/>
        <v>4149.2</v>
      </c>
      <c r="N36" s="25"/>
    </row>
    <row r="37" spans="1:14" s="6" customFormat="1" ht="18.75" x14ac:dyDescent="0.3">
      <c r="A37" s="12" t="s">
        <v>17</v>
      </c>
      <c r="B37" s="11" t="s">
        <v>11</v>
      </c>
      <c r="C37" s="12" t="s">
        <v>22</v>
      </c>
      <c r="D37" s="13">
        <v>70</v>
      </c>
      <c r="E37" s="13">
        <v>3253.35</v>
      </c>
      <c r="F37" s="13">
        <v>950</v>
      </c>
      <c r="G37" s="13">
        <f>SUM(E37+F37)*D37</f>
        <v>294234.5</v>
      </c>
      <c r="I37" s="6">
        <v>3350</v>
      </c>
      <c r="J37" s="6">
        <f>I37/5</f>
        <v>670</v>
      </c>
      <c r="K37" s="14">
        <v>690</v>
      </c>
      <c r="L37" s="24">
        <f t="shared" si="0"/>
        <v>1290</v>
      </c>
      <c r="M37" s="14">
        <f t="shared" si="1"/>
        <v>4231.2</v>
      </c>
      <c r="N37" s="25"/>
    </row>
    <row r="38" spans="1:14" s="6" customFormat="1" ht="18.75" x14ac:dyDescent="0.3">
      <c r="A38" s="12" t="s">
        <v>18</v>
      </c>
      <c r="B38" s="11" t="s">
        <v>12</v>
      </c>
      <c r="C38" s="12" t="s">
        <v>22</v>
      </c>
      <c r="D38" s="13">
        <v>15</v>
      </c>
      <c r="E38" s="13">
        <v>3701.2749999999996</v>
      </c>
      <c r="F38" s="13">
        <v>1140</v>
      </c>
      <c r="G38" s="13">
        <f>SUM(E38+F38)*D38</f>
        <v>72619.125</v>
      </c>
      <c r="I38" s="6">
        <v>3800</v>
      </c>
      <c r="J38" s="6">
        <f>I38/5</f>
        <v>760</v>
      </c>
      <c r="K38" s="14">
        <v>785</v>
      </c>
      <c r="L38" s="24">
        <f t="shared" si="0"/>
        <v>1385</v>
      </c>
      <c r="M38" s="14">
        <f t="shared" si="1"/>
        <v>4542.8</v>
      </c>
      <c r="N38" s="25"/>
    </row>
    <row r="39" spans="1:14" s="6" customFormat="1" ht="18.75" x14ac:dyDescent="0.3">
      <c r="A39" s="12"/>
      <c r="B39" s="30" t="s">
        <v>24</v>
      </c>
      <c r="C39" s="30"/>
      <c r="D39" s="30"/>
      <c r="E39" s="30"/>
      <c r="F39" s="30"/>
      <c r="G39" s="26">
        <f>SUM(G34:G38)</f>
        <v>390342.25</v>
      </c>
      <c r="K39" s="14"/>
      <c r="L39" s="24"/>
    </row>
    <row r="40" spans="1:14" ht="9" customHeight="1" x14ac:dyDescent="0.25">
      <c r="A40" s="4"/>
      <c r="B40" s="5"/>
    </row>
    <row r="41" spans="1:14" ht="8.4499999999999993" customHeight="1" x14ac:dyDescent="0.25">
      <c r="A41" s="4"/>
      <c r="B41" s="5"/>
    </row>
    <row r="42" spans="1:14" ht="8.4499999999999993" customHeight="1" x14ac:dyDescent="0.25">
      <c r="A42" s="4"/>
      <c r="B42" s="5"/>
    </row>
    <row r="43" spans="1:14" s="6" customFormat="1" ht="18.75" x14ac:dyDescent="0.3">
      <c r="A43" s="23"/>
      <c r="B43" s="16"/>
      <c r="C43" s="17"/>
      <c r="D43" s="17"/>
      <c r="E43" s="17"/>
      <c r="F43" s="17"/>
      <c r="G43" s="18"/>
    </row>
    <row r="44" spans="1:14" s="6" customFormat="1" ht="10.15" customHeight="1" x14ac:dyDescent="0.3">
      <c r="A44" s="15"/>
      <c r="B44" s="15"/>
      <c r="C44" s="17"/>
      <c r="D44" s="17"/>
      <c r="E44" s="17"/>
      <c r="F44" s="17"/>
      <c r="G44" s="18"/>
      <c r="I44" s="14"/>
    </row>
    <row r="45" spans="1:14" s="6" customFormat="1" ht="18.75" x14ac:dyDescent="0.3">
      <c r="A45" s="19"/>
      <c r="B45" s="20"/>
      <c r="C45" s="17"/>
      <c r="D45" s="17"/>
      <c r="E45" s="17"/>
      <c r="F45" s="17"/>
      <c r="G45" s="18"/>
      <c r="I45" s="14">
        <v>1668</v>
      </c>
      <c r="J45" s="34">
        <f>I45*3.28</f>
        <v>5471.04</v>
      </c>
    </row>
    <row r="46" spans="1:14" x14ac:dyDescent="0.25">
      <c r="I46" s="1"/>
    </row>
    <row r="47" spans="1:14" x14ac:dyDescent="0.25">
      <c r="I47" s="1"/>
    </row>
    <row r="48" spans="1:14" x14ac:dyDescent="0.25">
      <c r="I48" s="7"/>
    </row>
  </sheetData>
  <mergeCells count="8">
    <mergeCell ref="B39:F39"/>
    <mergeCell ref="A10:G10"/>
    <mergeCell ref="A8:G8"/>
    <mergeCell ref="B19:F19"/>
    <mergeCell ref="B29:F29"/>
    <mergeCell ref="A11:G11"/>
    <mergeCell ref="A21:G21"/>
    <mergeCell ref="A31:G31"/>
  </mergeCells>
  <printOptions horizontalCentered="1"/>
  <pageMargins left="0" right="0" top="0.78740157480314965" bottom="0.74803149606299213" header="0.31496062992125984" footer="0.31496062992125984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2024-12-07T10:38:48Z</dcterms:modified>
</cp:coreProperties>
</file>