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9AD860C3-588C-4863-9D78-51083FDE7E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Sheet1!$A$1:$J$55</definedName>
  </definedNames>
  <calcPr calcId="181029"/>
</workbook>
</file>

<file path=xl/calcChain.xml><?xml version="1.0" encoding="utf-8"?>
<calcChain xmlns="http://schemas.openxmlformats.org/spreadsheetml/2006/main">
  <c r="M41" i="1" l="1"/>
  <c r="M40" i="1"/>
  <c r="M39" i="1"/>
  <c r="M38" i="1"/>
  <c r="M37" i="1"/>
  <c r="E41" i="1"/>
  <c r="E38" i="1"/>
  <c r="E37" i="1"/>
  <c r="E40" i="1"/>
  <c r="E39" i="1"/>
  <c r="E30" i="1"/>
  <c r="E29" i="1"/>
  <c r="E28" i="1"/>
  <c r="E27" i="1"/>
  <c r="E26" i="1"/>
  <c r="D41" i="1"/>
  <c r="D40" i="1"/>
  <c r="D39" i="1"/>
  <c r="D37" i="1"/>
  <c r="D30" i="1"/>
  <c r="D29" i="1"/>
  <c r="D28" i="1"/>
  <c r="D27" i="1"/>
  <c r="D26" i="1"/>
  <c r="D38" i="1" l="1"/>
  <c r="F41" i="1"/>
  <c r="F40" i="1"/>
  <c r="F39" i="1"/>
  <c r="G39" i="1" s="1"/>
  <c r="J39" i="1" s="1"/>
  <c r="F38" i="1"/>
  <c r="G38" i="1" s="1"/>
  <c r="J38" i="1" s="1"/>
  <c r="F37" i="1"/>
  <c r="F27" i="1"/>
  <c r="F28" i="1"/>
  <c r="F29" i="1"/>
  <c r="F30" i="1"/>
  <c r="G30" i="1" s="1"/>
  <c r="F26" i="1"/>
  <c r="N41" i="1"/>
  <c r="O41" i="1" s="1"/>
  <c r="N40" i="1"/>
  <c r="O40" i="1" s="1"/>
  <c r="N39" i="1"/>
  <c r="O39" i="1" s="1"/>
  <c r="N38" i="1"/>
  <c r="O38" i="1" s="1"/>
  <c r="N37" i="1"/>
  <c r="O37" i="1" s="1"/>
  <c r="M30" i="1"/>
  <c r="N30" i="1" s="1"/>
  <c r="O30" i="1" s="1"/>
  <c r="M29" i="1"/>
  <c r="N29" i="1" s="1"/>
  <c r="O29" i="1" s="1"/>
  <c r="M28" i="1"/>
  <c r="N28" i="1" s="1"/>
  <c r="O28" i="1" s="1"/>
  <c r="M27" i="1"/>
  <c r="N27" i="1" s="1"/>
  <c r="O27" i="1" s="1"/>
  <c r="M26" i="1"/>
  <c r="N26" i="1" s="1"/>
  <c r="O26" i="1" s="1"/>
  <c r="G27" i="1" l="1"/>
  <c r="G26" i="1"/>
  <c r="G29" i="1"/>
  <c r="G37" i="1"/>
  <c r="J37" i="1" s="1"/>
  <c r="G41" i="1"/>
  <c r="J41" i="1" s="1"/>
  <c r="G28" i="1"/>
  <c r="G40" i="1"/>
  <c r="J40" i="1" s="1"/>
  <c r="J42" i="1" l="1"/>
  <c r="J26" i="1"/>
  <c r="J30" i="1"/>
  <c r="J29" i="1"/>
  <c r="J28" i="1"/>
  <c r="J27" i="1"/>
  <c r="J31" i="1" l="1"/>
</calcChain>
</file>

<file path=xl/sharedStrings.xml><?xml version="1.0" encoding="utf-8"?>
<sst xmlns="http://schemas.openxmlformats.org/spreadsheetml/2006/main" count="59" uniqueCount="29">
  <si>
    <t>S. #</t>
  </si>
  <si>
    <t>Description</t>
  </si>
  <si>
    <t>Unit</t>
  </si>
  <si>
    <t>Qty</t>
  </si>
  <si>
    <t>Amount</t>
  </si>
  <si>
    <t>Material Rate</t>
  </si>
  <si>
    <t>Total Rate</t>
  </si>
  <si>
    <t>RATE ANALYSIS</t>
  </si>
  <si>
    <t>Brand: XLPE Aerofoam</t>
  </si>
  <si>
    <t>Aerofoam insulation on chilled water pipe.</t>
  </si>
  <si>
    <t>25mm dia</t>
  </si>
  <si>
    <t>32mm dia</t>
  </si>
  <si>
    <t>40mm dia</t>
  </si>
  <si>
    <t>50mm dia</t>
  </si>
  <si>
    <t>60mm dia</t>
  </si>
  <si>
    <t>Polyurethane insulation (PU) on chilled water pipe.</t>
  </si>
  <si>
    <t>Brand: PU</t>
  </si>
  <si>
    <t>i</t>
  </si>
  <si>
    <t>ii</t>
  </si>
  <si>
    <t>iii</t>
  </si>
  <si>
    <t>iv</t>
  </si>
  <si>
    <t>v</t>
  </si>
  <si>
    <t>Note: Suppliers' quotations attached.</t>
  </si>
  <si>
    <t>Wastage 05%</t>
  </si>
  <si>
    <t>Cons Glue / Tape 10%</t>
  </si>
  <si>
    <t>Over Head profit 25%</t>
  </si>
  <si>
    <t>Chilled water pipe Insulation</t>
  </si>
  <si>
    <t>Rm</t>
  </si>
  <si>
    <t>Total Amount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</si>
</sst>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5" fontId="5" fillId="0" borderId="2" xfId="1" applyNumberFormat="1" applyFont="1" applyBorder="1" applyAlignment="1">
      <alignment horizontal="center" vertical="center" wrapText="1"/>
    </xf>
    <xf numFmtId="165" fontId="5" fillId="0" borderId="2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5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justify" vertical="center" wrapText="1"/>
    </xf>
    <xf numFmtId="165" fontId="8" fillId="0" borderId="2" xfId="1" applyNumberFormat="1" applyFont="1" applyBorder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5" fontId="15" fillId="0" borderId="1" xfId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438150</xdr:colOff>
      <xdr:row>0</xdr:row>
      <xdr:rowOff>0</xdr:rowOff>
    </xdr:from>
    <xdr:to>
      <xdr:col>16</xdr:col>
      <xdr:colOff>600710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161925</xdr:colOff>
      <xdr:row>40</xdr:row>
      <xdr:rowOff>102870</xdr:rowOff>
    </xdr:from>
    <xdr:to>
      <xdr:col>16</xdr:col>
      <xdr:colOff>440690</xdr:colOff>
      <xdr:row>43</xdr:row>
      <xdr:rowOff>66109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866584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352425</xdr:colOff>
      <xdr:row>27</xdr:row>
      <xdr:rowOff>114300</xdr:rowOff>
    </xdr:from>
    <xdr:to>
      <xdr:col>29</xdr:col>
      <xdr:colOff>296203</xdr:colOff>
      <xdr:row>33</xdr:row>
      <xdr:rowOff>590868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BD5D7A-2E35-667C-DDAA-3B24508B3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35050" y="6267450"/>
          <a:ext cx="6649378" cy="2276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54"/>
  <sheetViews>
    <sheetView tabSelected="1" zoomScaleNormal="100" workbookViewId="0">
      <selection activeCell="N21" sqref="N21"/>
    </sheetView>
  </sheetViews>
  <sheetFormatPr defaultRowHeight="15" x14ac:dyDescent="0.25"/>
  <cols>
    <col min="1" max="1" width="4.28515625" style="2" customWidth="1"/>
    <col min="2" max="2" width="26.140625" customWidth="1"/>
    <col min="3" max="3" width="10.7109375" style="2" customWidth="1"/>
    <col min="4" max="5" width="11" style="2" customWidth="1"/>
    <col min="6" max="6" width="11.140625" style="2" customWidth="1"/>
    <col min="7" max="7" width="10" style="2" customWidth="1"/>
    <col min="8" max="8" width="7.5703125" style="2" customWidth="1"/>
    <col min="9" max="9" width="6.5703125" style="2" customWidth="1"/>
    <col min="10" max="10" width="14.28515625" style="3" customWidth="1"/>
    <col min="12" max="12" width="11.140625" bestFit="1" customWidth="1"/>
    <col min="14" max="14" width="10.85546875" bestFit="1" customWidth="1"/>
    <col min="15" max="15" width="14.5703125" bestFit="1" customWidth="1"/>
  </cols>
  <sheetData>
    <row r="7" spans="1:10" ht="14.25" customHeight="1" x14ac:dyDescent="0.25"/>
    <row r="11" spans="1:10" ht="3.75" customHeight="1" x14ac:dyDescent="0.25"/>
    <row r="12" spans="1:10" ht="3.75" customHeight="1" x14ac:dyDescent="0.25"/>
    <row r="13" spans="1:10" ht="3.75" customHeight="1" x14ac:dyDescent="0.25"/>
    <row r="14" spans="1:10" ht="3.75" customHeight="1" x14ac:dyDescent="0.25"/>
    <row r="15" spans="1:10" ht="22.9" customHeight="1" x14ac:dyDescent="0.35">
      <c r="A15" s="34"/>
      <c r="B15" s="34"/>
      <c r="J15" s="9"/>
    </row>
    <row r="16" spans="1:10" ht="21" x14ac:dyDescent="0.35">
      <c r="A16" s="26"/>
      <c r="B16" s="27"/>
    </row>
    <row r="17" spans="1:15" ht="21" x14ac:dyDescent="0.35">
      <c r="A17" s="25"/>
      <c r="B17" s="25"/>
    </row>
    <row r="18" spans="1:15" ht="7.5" customHeight="1" x14ac:dyDescent="0.25">
      <c r="A18" s="6"/>
      <c r="B18" s="6"/>
    </row>
    <row r="19" spans="1:15" ht="11.25" customHeight="1" x14ac:dyDescent="0.35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 spans="1:15" ht="18.75" x14ac:dyDescent="0.3">
      <c r="A20" s="36" t="s">
        <v>7</v>
      </c>
      <c r="B20" s="36"/>
      <c r="C20" s="36"/>
      <c r="D20" s="36"/>
      <c r="E20" s="36"/>
      <c r="F20" s="36"/>
      <c r="G20" s="36"/>
      <c r="H20" s="36"/>
      <c r="I20" s="36"/>
      <c r="J20" s="36"/>
    </row>
    <row r="21" spans="1:15" ht="40.5" customHeight="1" x14ac:dyDescent="0.25">
      <c r="A21" s="35" t="s">
        <v>26</v>
      </c>
      <c r="B21" s="35"/>
      <c r="C21" s="35"/>
      <c r="D21" s="35"/>
      <c r="E21" s="35"/>
      <c r="F21" s="35"/>
      <c r="G21" s="35"/>
      <c r="H21" s="35"/>
      <c r="I21" s="35"/>
      <c r="J21" s="35"/>
    </row>
    <row r="22" spans="1:15" ht="14.25" customHeight="1" x14ac:dyDescent="0.25"/>
    <row r="23" spans="1:15" ht="47.25" x14ac:dyDescent="0.25">
      <c r="A23" s="10" t="s">
        <v>0</v>
      </c>
      <c r="B23" s="10" t="s">
        <v>1</v>
      </c>
      <c r="C23" s="11" t="s">
        <v>5</v>
      </c>
      <c r="D23" s="11" t="s">
        <v>23</v>
      </c>
      <c r="E23" s="11" t="s">
        <v>24</v>
      </c>
      <c r="F23" s="11" t="s">
        <v>25</v>
      </c>
      <c r="G23" s="11" t="s">
        <v>6</v>
      </c>
      <c r="H23" s="10" t="s">
        <v>2</v>
      </c>
      <c r="I23" s="10" t="s">
        <v>3</v>
      </c>
      <c r="J23" s="12" t="s">
        <v>4</v>
      </c>
    </row>
    <row r="24" spans="1:15" ht="15.75" x14ac:dyDescent="0.25">
      <c r="A24" s="10"/>
      <c r="B24" s="28" t="s">
        <v>8</v>
      </c>
      <c r="C24" s="11"/>
      <c r="D24" s="11"/>
      <c r="E24" s="11"/>
      <c r="F24" s="11"/>
      <c r="G24" s="11"/>
      <c r="H24" s="10"/>
      <c r="I24" s="10"/>
      <c r="J24" s="12"/>
    </row>
    <row r="25" spans="1:15" s="7" customFormat="1" ht="31.5" x14ac:dyDescent="0.3">
      <c r="A25" s="14"/>
      <c r="B25" s="13" t="s">
        <v>9</v>
      </c>
      <c r="C25" s="15"/>
      <c r="D25" s="15"/>
      <c r="E25" s="15"/>
      <c r="F25" s="16"/>
      <c r="G25" s="16"/>
      <c r="H25" s="14"/>
      <c r="I25" s="14"/>
      <c r="J25" s="15"/>
    </row>
    <row r="26" spans="1:15" s="7" customFormat="1" ht="26.25" customHeight="1" x14ac:dyDescent="0.3">
      <c r="A26" s="29" t="s">
        <v>17</v>
      </c>
      <c r="B26" s="30" t="s">
        <v>10</v>
      </c>
      <c r="C26" s="31">
        <v>4799.2959999999994</v>
      </c>
      <c r="D26" s="15">
        <f>SUM(C26)*5%</f>
        <v>239.96479999999997</v>
      </c>
      <c r="E26" s="15">
        <f>SUM(C26)*10%</f>
        <v>479.92959999999994</v>
      </c>
      <c r="F26" s="15">
        <f>SUM(C26:E26)*25%</f>
        <v>1379.7975999999999</v>
      </c>
      <c r="G26" s="16">
        <f>SUM(C26:F26)</f>
        <v>6898.9879999999994</v>
      </c>
      <c r="H26" s="14" t="s">
        <v>27</v>
      </c>
      <c r="I26" s="14">
        <v>5</v>
      </c>
      <c r="J26" s="15">
        <f t="shared" ref="J26:J30" si="0">I26*G26</f>
        <v>34494.939999999995</v>
      </c>
      <c r="L26" s="7">
        <v>6200</v>
      </c>
      <c r="M26" s="7">
        <f>L26/5</f>
        <v>1240</v>
      </c>
      <c r="N26" s="18">
        <f>M26*1.18</f>
        <v>1463.1999999999998</v>
      </c>
      <c r="O26" s="18">
        <f>N26*3.28</f>
        <v>4799.2959999999994</v>
      </c>
    </row>
    <row r="27" spans="1:15" s="7" customFormat="1" ht="26.25" customHeight="1" x14ac:dyDescent="0.3">
      <c r="A27" s="29" t="s">
        <v>18</v>
      </c>
      <c r="B27" s="30" t="s">
        <v>11</v>
      </c>
      <c r="C27" s="31">
        <v>6095.8799999999992</v>
      </c>
      <c r="D27" s="15">
        <f>SUM(C27)*5%</f>
        <v>304.79399999999998</v>
      </c>
      <c r="E27" s="15">
        <f>SUM(C27)*10%</f>
        <v>609.58799999999997</v>
      </c>
      <c r="F27" s="15">
        <f>SUM(C27:E27)*25%</f>
        <v>1752.5654999999997</v>
      </c>
      <c r="G27" s="16">
        <f>SUM(C27:F27)</f>
        <v>8762.8274999999994</v>
      </c>
      <c r="H27" s="14" t="s">
        <v>27</v>
      </c>
      <c r="I27" s="14">
        <v>1</v>
      </c>
      <c r="J27" s="15">
        <f t="shared" si="0"/>
        <v>8762.8274999999994</v>
      </c>
      <c r="L27" s="7">
        <v>7875</v>
      </c>
      <c r="M27" s="7">
        <f>L27/5</f>
        <v>1575</v>
      </c>
      <c r="N27" s="18">
        <f>M27*1.18</f>
        <v>1858.5</v>
      </c>
      <c r="O27" s="18">
        <f t="shared" ref="O27:O30" si="1">N27*3.28</f>
        <v>6095.8799999999992</v>
      </c>
    </row>
    <row r="28" spans="1:15" s="7" customFormat="1" ht="26.25" customHeight="1" x14ac:dyDescent="0.3">
      <c r="A28" s="29" t="s">
        <v>19</v>
      </c>
      <c r="B28" s="30" t="s">
        <v>12</v>
      </c>
      <c r="C28" s="31">
        <v>6502.271999999999</v>
      </c>
      <c r="D28" s="15">
        <f>SUM(C28)*5%</f>
        <v>325.11359999999996</v>
      </c>
      <c r="E28" s="15">
        <f>SUM(C28)*10%</f>
        <v>650.22719999999993</v>
      </c>
      <c r="F28" s="15">
        <f>SUM(C28:E28)*25%</f>
        <v>1869.4031999999997</v>
      </c>
      <c r="G28" s="16">
        <f>SUM(C28:F28)</f>
        <v>9347.0159999999996</v>
      </c>
      <c r="H28" s="14" t="s">
        <v>27</v>
      </c>
      <c r="I28" s="14">
        <v>1</v>
      </c>
      <c r="J28" s="15">
        <f t="shared" si="0"/>
        <v>9347.0159999999996</v>
      </c>
      <c r="L28" s="7">
        <v>8400</v>
      </c>
      <c r="M28" s="7">
        <f>L28/5</f>
        <v>1680</v>
      </c>
      <c r="N28" s="18">
        <f>M28*1.18</f>
        <v>1982.3999999999999</v>
      </c>
      <c r="O28" s="18">
        <f t="shared" si="1"/>
        <v>6502.271999999999</v>
      </c>
    </row>
    <row r="29" spans="1:15" s="7" customFormat="1" ht="26.25" customHeight="1" x14ac:dyDescent="0.3">
      <c r="A29" s="29" t="s">
        <v>20</v>
      </c>
      <c r="B29" s="30" t="s">
        <v>13</v>
      </c>
      <c r="C29" s="31">
        <v>6982.2015999999985</v>
      </c>
      <c r="D29" s="15">
        <f>SUM(C29)*5%</f>
        <v>349.11007999999993</v>
      </c>
      <c r="E29" s="15">
        <f>SUM(C29)*10%</f>
        <v>698.22015999999985</v>
      </c>
      <c r="F29" s="15">
        <f>SUM(C29:E29)*25%</f>
        <v>2007.3829599999997</v>
      </c>
      <c r="G29" s="16">
        <f>SUM(C29:F29)</f>
        <v>10036.914799999999</v>
      </c>
      <c r="H29" s="14" t="s">
        <v>27</v>
      </c>
      <c r="I29" s="14">
        <v>70</v>
      </c>
      <c r="J29" s="15">
        <f t="shared" si="0"/>
        <v>702584.03599999985</v>
      </c>
      <c r="L29" s="7">
        <v>9020</v>
      </c>
      <c r="M29" s="7">
        <f>L29/5</f>
        <v>1804</v>
      </c>
      <c r="N29" s="18">
        <f>M29*1.18</f>
        <v>2128.7199999999998</v>
      </c>
      <c r="O29" s="18">
        <f t="shared" si="1"/>
        <v>6982.2015999999985</v>
      </c>
    </row>
    <row r="30" spans="1:15" s="7" customFormat="1" ht="26.25" customHeight="1" x14ac:dyDescent="0.3">
      <c r="A30" s="14" t="s">
        <v>21</v>
      </c>
      <c r="B30" s="13" t="s">
        <v>14</v>
      </c>
      <c r="C30" s="15">
        <v>7818.2079999999996</v>
      </c>
      <c r="D30" s="15">
        <f>SUM(C30)*5%</f>
        <v>390.91039999999998</v>
      </c>
      <c r="E30" s="15">
        <f>SUM(C30)*10%</f>
        <v>781.82079999999996</v>
      </c>
      <c r="F30" s="15">
        <f>SUM(C30:E30)*25%</f>
        <v>2247.7347999999997</v>
      </c>
      <c r="G30" s="16">
        <f>SUM(C30:F30)</f>
        <v>11238.673999999999</v>
      </c>
      <c r="H30" s="14" t="s">
        <v>27</v>
      </c>
      <c r="I30" s="14">
        <v>15</v>
      </c>
      <c r="J30" s="15">
        <f t="shared" si="0"/>
        <v>168580.11</v>
      </c>
      <c r="L30" s="7">
        <v>10100</v>
      </c>
      <c r="M30" s="7">
        <f>L30/5</f>
        <v>2020</v>
      </c>
      <c r="N30" s="18">
        <f>M30*1.18</f>
        <v>2383.6</v>
      </c>
      <c r="O30" s="18">
        <f t="shared" si="1"/>
        <v>7818.2079999999996</v>
      </c>
    </row>
    <row r="31" spans="1:15" s="7" customFormat="1" ht="21" x14ac:dyDescent="0.3">
      <c r="A31" s="14"/>
      <c r="B31" s="41" t="s">
        <v>28</v>
      </c>
      <c r="C31" s="41"/>
      <c r="D31" s="41"/>
      <c r="E31" s="41"/>
      <c r="F31" s="41"/>
      <c r="G31" s="41"/>
      <c r="H31" s="41"/>
      <c r="I31" s="41"/>
      <c r="J31" s="40">
        <f>SUM(J26:J30)</f>
        <v>923768.92949999985</v>
      </c>
    </row>
    <row r="32" spans="1:15" ht="21" x14ac:dyDescent="0.35">
      <c r="A32" s="25"/>
      <c r="B32" s="25"/>
    </row>
    <row r="33" spans="1:15" ht="21" x14ac:dyDescent="0.35">
      <c r="A33" s="25"/>
      <c r="B33" s="25"/>
    </row>
    <row r="34" spans="1:15" ht="47.25" x14ac:dyDescent="0.25">
      <c r="A34" s="10" t="s">
        <v>0</v>
      </c>
      <c r="B34" s="10" t="s">
        <v>1</v>
      </c>
      <c r="C34" s="11" t="s">
        <v>5</v>
      </c>
      <c r="D34" s="11" t="s">
        <v>23</v>
      </c>
      <c r="E34" s="11" t="s">
        <v>24</v>
      </c>
      <c r="F34" s="11" t="s">
        <v>25</v>
      </c>
      <c r="G34" s="11" t="s">
        <v>6</v>
      </c>
      <c r="H34" s="10" t="s">
        <v>2</v>
      </c>
      <c r="I34" s="10" t="s">
        <v>3</v>
      </c>
      <c r="J34" s="12" t="s">
        <v>4</v>
      </c>
    </row>
    <row r="35" spans="1:15" ht="24" customHeight="1" x14ac:dyDescent="0.25">
      <c r="A35" s="10"/>
      <c r="B35" s="28" t="s">
        <v>16</v>
      </c>
      <c r="C35" s="11"/>
      <c r="D35" s="11"/>
      <c r="E35" s="11"/>
      <c r="F35" s="11"/>
      <c r="G35" s="11"/>
      <c r="H35" s="10"/>
      <c r="I35" s="10"/>
      <c r="J35" s="12"/>
    </row>
    <row r="36" spans="1:15" s="7" customFormat="1" ht="42" customHeight="1" x14ac:dyDescent="0.3">
      <c r="A36" s="14"/>
      <c r="B36" s="13" t="s">
        <v>15</v>
      </c>
      <c r="C36" s="15"/>
      <c r="D36" s="15"/>
      <c r="E36" s="15"/>
      <c r="F36" s="16"/>
      <c r="G36" s="16"/>
      <c r="H36" s="14"/>
      <c r="I36" s="14"/>
      <c r="J36" s="15"/>
    </row>
    <row r="37" spans="1:15" s="7" customFormat="1" ht="30" customHeight="1" x14ac:dyDescent="0.3">
      <c r="A37" s="14" t="s">
        <v>17</v>
      </c>
      <c r="B37" s="13" t="s">
        <v>10</v>
      </c>
      <c r="C37" s="15">
        <v>1836.8</v>
      </c>
      <c r="D37" s="15">
        <f t="shared" ref="D37:D41" si="2">SUM(C37)*5%</f>
        <v>91.84</v>
      </c>
      <c r="E37" s="15">
        <f t="shared" ref="E37:E41" si="3">SUM(C37)*10%</f>
        <v>183.68</v>
      </c>
      <c r="F37" s="15">
        <f>SUM(C37:E37)*25%</f>
        <v>528.07999999999993</v>
      </c>
      <c r="G37" s="16">
        <f>SUM(C37:F37)</f>
        <v>2640.3999999999996</v>
      </c>
      <c r="H37" s="14" t="s">
        <v>27</v>
      </c>
      <c r="I37" s="14">
        <v>5</v>
      </c>
      <c r="J37" s="15">
        <f t="shared" ref="J37:J41" si="4">I37*G37</f>
        <v>13201.999999999998</v>
      </c>
      <c r="L37" s="7">
        <v>560</v>
      </c>
      <c r="M37" s="7">
        <f>L37*3.28</f>
        <v>1836.8</v>
      </c>
      <c r="N37" s="18">
        <f>M37*1.18</f>
        <v>2167.424</v>
      </c>
      <c r="O37" s="18">
        <f>N37*3.28</f>
        <v>7109.1507199999996</v>
      </c>
    </row>
    <row r="38" spans="1:15" s="7" customFormat="1" ht="30" customHeight="1" x14ac:dyDescent="0.3">
      <c r="A38" s="14" t="s">
        <v>18</v>
      </c>
      <c r="B38" s="13" t="s">
        <v>11</v>
      </c>
      <c r="C38" s="15">
        <v>2000.8</v>
      </c>
      <c r="D38" s="15">
        <f t="shared" si="2"/>
        <v>100.04</v>
      </c>
      <c r="E38" s="15">
        <f t="shared" si="3"/>
        <v>200.08</v>
      </c>
      <c r="F38" s="15">
        <f>SUM(C38:E38)*25%</f>
        <v>575.23</v>
      </c>
      <c r="G38" s="16">
        <f>SUM(C38:F38)</f>
        <v>2876.15</v>
      </c>
      <c r="H38" s="14" t="s">
        <v>27</v>
      </c>
      <c r="I38" s="14">
        <v>1</v>
      </c>
      <c r="J38" s="15">
        <f t="shared" si="4"/>
        <v>2876.15</v>
      </c>
      <c r="L38" s="7">
        <v>610</v>
      </c>
      <c r="M38" s="7">
        <f>L38*3.28</f>
        <v>2000.8</v>
      </c>
      <c r="N38" s="18">
        <f>M38*1.18</f>
        <v>2360.944</v>
      </c>
      <c r="O38" s="18">
        <f t="shared" ref="O38:O41" si="5">N38*3.28</f>
        <v>7743.8963199999998</v>
      </c>
    </row>
    <row r="39" spans="1:15" s="7" customFormat="1" ht="30" customHeight="1" x14ac:dyDescent="0.3">
      <c r="A39" s="14" t="s">
        <v>19</v>
      </c>
      <c r="B39" s="13" t="s">
        <v>12</v>
      </c>
      <c r="C39" s="15">
        <v>2181.1999999999998</v>
      </c>
      <c r="D39" s="15">
        <f t="shared" si="2"/>
        <v>109.06</v>
      </c>
      <c r="E39" s="15">
        <f t="shared" si="3"/>
        <v>218.12</v>
      </c>
      <c r="F39" s="15">
        <f>SUM(C39:E39)*25%</f>
        <v>627.09499999999991</v>
      </c>
      <c r="G39" s="16">
        <f>SUM(C39:F39)</f>
        <v>3135.4749999999995</v>
      </c>
      <c r="H39" s="14" t="s">
        <v>27</v>
      </c>
      <c r="I39" s="14">
        <v>1</v>
      </c>
      <c r="J39" s="15">
        <f t="shared" si="4"/>
        <v>3135.4749999999995</v>
      </c>
      <c r="L39" s="7">
        <v>665</v>
      </c>
      <c r="M39" s="7">
        <f>L39*3.28</f>
        <v>2181.1999999999998</v>
      </c>
      <c r="N39" s="18">
        <f>M39*1.18</f>
        <v>2573.8159999999998</v>
      </c>
      <c r="O39" s="18">
        <f t="shared" si="5"/>
        <v>8442.1164799999988</v>
      </c>
    </row>
    <row r="40" spans="1:15" s="7" customFormat="1" ht="30" customHeight="1" x14ac:dyDescent="0.3">
      <c r="A40" s="14" t="s">
        <v>20</v>
      </c>
      <c r="B40" s="13" t="s">
        <v>13</v>
      </c>
      <c r="C40" s="15">
        <v>2263.1999999999998</v>
      </c>
      <c r="D40" s="15">
        <f t="shared" si="2"/>
        <v>113.16</v>
      </c>
      <c r="E40" s="15">
        <f t="shared" si="3"/>
        <v>226.32</v>
      </c>
      <c r="F40" s="15">
        <f>SUM(C40:E40)*25%</f>
        <v>650.66999999999996</v>
      </c>
      <c r="G40" s="16">
        <f>SUM(C40:F40)</f>
        <v>3253.35</v>
      </c>
      <c r="H40" s="14" t="s">
        <v>27</v>
      </c>
      <c r="I40" s="14">
        <v>70</v>
      </c>
      <c r="J40" s="15">
        <f t="shared" si="4"/>
        <v>227734.5</v>
      </c>
      <c r="L40" s="7">
        <v>690</v>
      </c>
      <c r="M40" s="7">
        <f>L40*3.28</f>
        <v>2263.1999999999998</v>
      </c>
      <c r="N40" s="18">
        <f>M40*1.18</f>
        <v>2670.5759999999996</v>
      </c>
      <c r="O40" s="18">
        <f t="shared" si="5"/>
        <v>8759.489279999998</v>
      </c>
    </row>
    <row r="41" spans="1:15" s="7" customFormat="1" ht="30" customHeight="1" x14ac:dyDescent="0.3">
      <c r="A41" s="14" t="s">
        <v>21</v>
      </c>
      <c r="B41" s="13" t="s">
        <v>14</v>
      </c>
      <c r="C41" s="15">
        <v>2574.7999999999997</v>
      </c>
      <c r="D41" s="15">
        <f t="shared" si="2"/>
        <v>128.73999999999998</v>
      </c>
      <c r="E41" s="15">
        <f t="shared" si="3"/>
        <v>257.47999999999996</v>
      </c>
      <c r="F41" s="15">
        <f>SUM(C41:E41)*25%</f>
        <v>740.25499999999988</v>
      </c>
      <c r="G41" s="16">
        <f>SUM(C41:F41)</f>
        <v>3701.2749999999996</v>
      </c>
      <c r="H41" s="14" t="s">
        <v>27</v>
      </c>
      <c r="I41" s="14">
        <v>15</v>
      </c>
      <c r="J41" s="15">
        <f t="shared" si="4"/>
        <v>55519.124999999993</v>
      </c>
      <c r="L41" s="7">
        <v>785</v>
      </c>
      <c r="M41" s="7">
        <f>L41*3.28</f>
        <v>2574.7999999999997</v>
      </c>
      <c r="N41" s="18">
        <f>M41*1.18</f>
        <v>3038.2639999999997</v>
      </c>
      <c r="O41" s="18">
        <f t="shared" si="5"/>
        <v>9965.5059199999978</v>
      </c>
    </row>
    <row r="42" spans="1:15" s="7" customFormat="1" ht="21" x14ac:dyDescent="0.3">
      <c r="A42" s="29"/>
      <c r="B42" s="37" t="s">
        <v>28</v>
      </c>
      <c r="C42" s="38"/>
      <c r="D42" s="38"/>
      <c r="E42" s="38"/>
      <c r="F42" s="38"/>
      <c r="G42" s="38"/>
      <c r="H42" s="38"/>
      <c r="I42" s="39"/>
      <c r="J42" s="40">
        <f>SUM(J37:J41)</f>
        <v>302467.25</v>
      </c>
    </row>
    <row r="43" spans="1:15" ht="8.4499999999999993" customHeight="1" x14ac:dyDescent="0.25">
      <c r="A43" s="4"/>
      <c r="B43" s="5"/>
    </row>
    <row r="44" spans="1:15" ht="8.4499999999999993" customHeight="1" x14ac:dyDescent="0.25">
      <c r="A44" s="4"/>
      <c r="B44" s="5"/>
    </row>
    <row r="45" spans="1:15" ht="8.4499999999999993" customHeight="1" x14ac:dyDescent="0.25">
      <c r="A45" s="4"/>
      <c r="B45" s="5"/>
    </row>
    <row r="46" spans="1:15" ht="15.75" x14ac:dyDescent="0.25">
      <c r="A46" s="33" t="s">
        <v>22</v>
      </c>
      <c r="B46" s="5"/>
    </row>
    <row r="47" spans="1:15" ht="8.4499999999999993" customHeight="1" x14ac:dyDescent="0.25">
      <c r="A47" s="4"/>
      <c r="B47" s="5"/>
    </row>
    <row r="48" spans="1:15" ht="8.4499999999999993" customHeight="1" x14ac:dyDescent="0.25">
      <c r="A48" s="4"/>
      <c r="B48" s="5"/>
    </row>
    <row r="49" spans="1:12" s="7" customFormat="1" ht="18.75" x14ac:dyDescent="0.3">
      <c r="A49" s="32"/>
      <c r="B49" s="20"/>
      <c r="C49" s="21"/>
      <c r="D49" s="21"/>
      <c r="E49" s="21"/>
      <c r="F49" s="21"/>
      <c r="G49" s="21"/>
      <c r="H49" s="21"/>
      <c r="I49" s="21"/>
      <c r="J49" s="22"/>
    </row>
    <row r="50" spans="1:12" s="7" customFormat="1" ht="10.15" customHeight="1" x14ac:dyDescent="0.3">
      <c r="A50" s="19"/>
      <c r="B50" s="19"/>
      <c r="C50" s="21"/>
      <c r="D50" s="21"/>
      <c r="E50" s="21"/>
      <c r="F50" s="21"/>
      <c r="G50" s="21"/>
      <c r="H50" s="21"/>
      <c r="I50" s="21"/>
      <c r="J50" s="22"/>
      <c r="L50" s="18"/>
    </row>
    <row r="51" spans="1:12" s="7" customFormat="1" ht="18.75" x14ac:dyDescent="0.3">
      <c r="A51" s="23"/>
      <c r="B51" s="24"/>
      <c r="C51" s="21"/>
      <c r="D51" s="21"/>
      <c r="E51" s="21"/>
      <c r="F51" s="21"/>
      <c r="G51" s="21"/>
      <c r="H51" s="21"/>
      <c r="I51" s="21"/>
      <c r="J51" s="22"/>
      <c r="L51" s="18"/>
    </row>
    <row r="52" spans="1:12" x14ac:dyDescent="0.25">
      <c r="L52" s="1"/>
    </row>
    <row r="53" spans="1:12" x14ac:dyDescent="0.25">
      <c r="L53" s="1"/>
    </row>
    <row r="54" spans="1:12" x14ac:dyDescent="0.25">
      <c r="L54" s="8"/>
    </row>
  </sheetData>
  <mergeCells count="5">
    <mergeCell ref="A15:B15"/>
    <mergeCell ref="A21:J21"/>
    <mergeCell ref="A20:J20"/>
    <mergeCell ref="B31:I31"/>
    <mergeCell ref="B42:I42"/>
  </mergeCells>
  <printOptions horizontalCentered="1"/>
  <pageMargins left="0" right="0" top="0" bottom="0.75" header="0.3" footer="0.3"/>
  <pageSetup paperSize="9"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2024-12-07T07:21:11Z</dcterms:modified>
</cp:coreProperties>
</file>