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defaultThemeVersion="124226"/>
  <mc:AlternateContent xmlns:mc="http://schemas.openxmlformats.org/markup-compatibility/2006">
    <mc:Choice Requires="x15">
      <x15ac:absPath xmlns:x15ac="http://schemas.microsoft.com/office/spreadsheetml/2010/11/ac" url="C:\Users\Rehan Aslam\Desktop\3rd Floor NASTP\Dummy BOQ\"/>
    </mc:Choice>
  </mc:AlternateContent>
  <xr:revisionPtr revIDLastSave="0" documentId="13_ncr:1_{DE007FF3-9D70-44E1-9A6E-55DD40356555}" xr6:coauthVersionLast="47" xr6:coauthVersionMax="47" xr10:uidLastSave="{00000000-0000-0000-0000-000000000000}"/>
  <bookViews>
    <workbookView xWindow="-120" yWindow="-120" windowWidth="29040" windowHeight="15840" xr2:uid="{00000000-000D-0000-FFFF-FFFF00000000}"/>
  </bookViews>
  <sheets>
    <sheet name="Summary" sheetId="9" r:id="rId1"/>
    <sheet name="Estimate" sheetId="8" r:id="rId2"/>
  </sheets>
  <definedNames>
    <definedName name="_xlnm.Print_Area" localSheetId="1">Estimate!$A$1:$N$102</definedName>
    <definedName name="_xlnm.Print_Area" localSheetId="0">Summary!$A$1:$C$32</definedName>
    <definedName name="_xlnm.Print_Titles" localSheetId="1">Estimate!$6:$6</definedName>
  </definedNames>
  <calcPr calcId="181029"/>
</workbook>
</file>

<file path=xl/calcChain.xml><?xml version="1.0" encoding="utf-8"?>
<calcChain xmlns="http://schemas.openxmlformats.org/spreadsheetml/2006/main">
  <c r="C23" i="9" l="1"/>
  <c r="C22" i="9"/>
  <c r="C21" i="9"/>
  <c r="C20" i="9"/>
  <c r="C19" i="9"/>
  <c r="C17" i="9"/>
  <c r="C16" i="9"/>
  <c r="C15" i="9"/>
  <c r="M101"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M92" i="8"/>
  <c r="M93" i="8"/>
  <c r="M94" i="8"/>
  <c r="M95" i="8"/>
  <c r="M96" i="8"/>
  <c r="M97" i="8"/>
  <c r="M98" i="8"/>
  <c r="M99" i="8"/>
  <c r="M100" i="8"/>
  <c r="M17" i="8"/>
  <c r="K18" i="8"/>
  <c r="K19" i="8"/>
  <c r="N19" i="8" s="1"/>
  <c r="K20" i="8"/>
  <c r="K21" i="8"/>
  <c r="K22" i="8"/>
  <c r="K23" i="8"/>
  <c r="N23" i="8" s="1"/>
  <c r="K24" i="8"/>
  <c r="K25" i="8"/>
  <c r="N25" i="8" s="1"/>
  <c r="K26" i="8"/>
  <c r="K27" i="8"/>
  <c r="N27" i="8" s="1"/>
  <c r="K28" i="8"/>
  <c r="K29" i="8"/>
  <c r="N29" i="8" s="1"/>
  <c r="K30" i="8"/>
  <c r="K31" i="8"/>
  <c r="K32" i="8"/>
  <c r="K33" i="8"/>
  <c r="N33" i="8" s="1"/>
  <c r="K34" i="8"/>
  <c r="K35" i="8"/>
  <c r="K36" i="8"/>
  <c r="K37" i="8"/>
  <c r="N37" i="8" s="1"/>
  <c r="K38" i="8"/>
  <c r="K39" i="8"/>
  <c r="K40" i="8"/>
  <c r="K41" i="8"/>
  <c r="N41" i="8" s="1"/>
  <c r="K42" i="8"/>
  <c r="K43" i="8"/>
  <c r="K44" i="8"/>
  <c r="K45" i="8"/>
  <c r="N45" i="8" s="1"/>
  <c r="K46" i="8"/>
  <c r="K47" i="8"/>
  <c r="K48" i="8"/>
  <c r="K49" i="8"/>
  <c r="N49" i="8" s="1"/>
  <c r="K50" i="8"/>
  <c r="K51" i="8"/>
  <c r="K52" i="8"/>
  <c r="K53" i="8"/>
  <c r="N53" i="8" s="1"/>
  <c r="K54" i="8"/>
  <c r="K55" i="8"/>
  <c r="K56" i="8"/>
  <c r="K57" i="8"/>
  <c r="N57" i="8" s="1"/>
  <c r="K58" i="8"/>
  <c r="K59" i="8"/>
  <c r="K60" i="8"/>
  <c r="K61" i="8"/>
  <c r="N61" i="8" s="1"/>
  <c r="K62" i="8"/>
  <c r="K63" i="8"/>
  <c r="K64" i="8"/>
  <c r="K65" i="8"/>
  <c r="N65" i="8" s="1"/>
  <c r="K66" i="8"/>
  <c r="K67" i="8"/>
  <c r="K68" i="8"/>
  <c r="K69" i="8"/>
  <c r="N69" i="8" s="1"/>
  <c r="K70" i="8"/>
  <c r="K71" i="8"/>
  <c r="K72" i="8"/>
  <c r="K73" i="8"/>
  <c r="N73" i="8" s="1"/>
  <c r="K74" i="8"/>
  <c r="K75" i="8"/>
  <c r="K76" i="8"/>
  <c r="K77" i="8"/>
  <c r="N77" i="8" s="1"/>
  <c r="K78" i="8"/>
  <c r="K79" i="8"/>
  <c r="K80" i="8"/>
  <c r="K81" i="8"/>
  <c r="N81" i="8" s="1"/>
  <c r="K82" i="8"/>
  <c r="K83" i="8"/>
  <c r="K84" i="8"/>
  <c r="K85" i="8"/>
  <c r="N85" i="8" s="1"/>
  <c r="K86" i="8"/>
  <c r="K87" i="8"/>
  <c r="K88" i="8"/>
  <c r="K89" i="8"/>
  <c r="N89" i="8" s="1"/>
  <c r="K90" i="8"/>
  <c r="K91" i="8"/>
  <c r="K92" i="8"/>
  <c r="K93" i="8"/>
  <c r="N93" i="8" s="1"/>
  <c r="K94" i="8"/>
  <c r="K95" i="8"/>
  <c r="K96" i="8"/>
  <c r="K97" i="8"/>
  <c r="N97" i="8" s="1"/>
  <c r="K98" i="8"/>
  <c r="K99" i="8"/>
  <c r="K100" i="8"/>
  <c r="K101" i="8"/>
  <c r="N101" i="8" s="1"/>
  <c r="K17" i="8"/>
  <c r="C24" i="9" l="1"/>
  <c r="N21" i="8"/>
  <c r="N100" i="8"/>
  <c r="N88" i="8"/>
  <c r="N80" i="8"/>
  <c r="N72" i="8"/>
  <c r="N64" i="8"/>
  <c r="N56" i="8"/>
  <c r="N48" i="8"/>
  <c r="N40" i="8"/>
  <c r="N32" i="8"/>
  <c r="N24" i="8"/>
  <c r="N99" i="8"/>
  <c r="N87" i="8"/>
  <c r="N79" i="8"/>
  <c r="N71" i="8"/>
  <c r="N67" i="8"/>
  <c r="N59" i="8"/>
  <c r="N51" i="8"/>
  <c r="N43" i="8"/>
  <c r="N35" i="8"/>
  <c r="K102" i="8"/>
  <c r="N98" i="8"/>
  <c r="N94" i="8"/>
  <c r="N90" i="8"/>
  <c r="N86" i="8"/>
  <c r="N82" i="8"/>
  <c r="N78" i="8"/>
  <c r="N74" i="8"/>
  <c r="N70" i="8"/>
  <c r="N66" i="8"/>
  <c r="N62" i="8"/>
  <c r="N58" i="8"/>
  <c r="N54" i="8"/>
  <c r="N50" i="8"/>
  <c r="N46" i="8"/>
  <c r="N42" i="8"/>
  <c r="N38" i="8"/>
  <c r="N34" i="8"/>
  <c r="N30" i="8"/>
  <c r="N26" i="8"/>
  <c r="N22" i="8"/>
  <c r="N18" i="8"/>
  <c r="N96" i="8"/>
  <c r="N92" i="8"/>
  <c r="N84" i="8"/>
  <c r="N76" i="8"/>
  <c r="N68" i="8"/>
  <c r="N60" i="8"/>
  <c r="N52" i="8"/>
  <c r="N44" i="8"/>
  <c r="N36" i="8"/>
  <c r="N28" i="8"/>
  <c r="N20" i="8"/>
  <c r="N95" i="8"/>
  <c r="N91" i="8"/>
  <c r="N83" i="8"/>
  <c r="N75" i="8"/>
  <c r="N63" i="8"/>
  <c r="N55" i="8"/>
  <c r="N47" i="8"/>
  <c r="N39" i="8"/>
  <c r="N31" i="8"/>
  <c r="N17" i="8"/>
  <c r="F103" i="8"/>
  <c r="E103" i="8"/>
  <c r="F102" i="8"/>
  <c r="E102" i="8"/>
  <c r="F99" i="8"/>
  <c r="E99" i="8"/>
  <c r="F91" i="8"/>
  <c r="E91" i="8"/>
  <c r="F89" i="8"/>
  <c r="E89" i="8"/>
  <c r="F88" i="8"/>
  <c r="E88" i="8"/>
  <c r="F87" i="8"/>
  <c r="E87" i="8"/>
  <c r="F86" i="8"/>
  <c r="E86" i="8"/>
  <c r="F76" i="8"/>
  <c r="E76" i="8"/>
  <c r="F75" i="8"/>
  <c r="E75" i="8"/>
  <c r="F74" i="8"/>
  <c r="E74" i="8"/>
  <c r="F71" i="8"/>
  <c r="E71" i="8"/>
  <c r="F70" i="8"/>
  <c r="E70" i="8"/>
  <c r="F66" i="8"/>
  <c r="E66" i="8"/>
  <c r="F62" i="8"/>
  <c r="E62" i="8"/>
  <c r="F61" i="8"/>
  <c r="E61" i="8"/>
  <c r="F55" i="8"/>
  <c r="E55" i="8"/>
  <c r="F51" i="8"/>
  <c r="E51" i="8"/>
  <c r="F48" i="8"/>
  <c r="E48" i="8"/>
  <c r="F46" i="8"/>
  <c r="E46" i="8"/>
  <c r="F44" i="8"/>
  <c r="E44" i="8"/>
  <c r="F42" i="8"/>
  <c r="E42" i="8"/>
  <c r="F40" i="8"/>
  <c r="E40" i="8"/>
  <c r="F36" i="8"/>
  <c r="E36" i="8"/>
  <c r="F34" i="8"/>
  <c r="E34" i="8"/>
  <c r="F31" i="8"/>
  <c r="E31" i="8"/>
  <c r="F26" i="8"/>
  <c r="E26" i="8"/>
  <c r="F25" i="8"/>
  <c r="E25" i="8"/>
  <c r="F24" i="8"/>
  <c r="E24" i="8"/>
  <c r="F23" i="8"/>
  <c r="E23" i="8"/>
  <c r="F19" i="8"/>
  <c r="E19" i="8"/>
  <c r="F17" i="8"/>
  <c r="E17" i="8"/>
  <c r="F14" i="8"/>
  <c r="E14" i="8"/>
  <c r="F9" i="8"/>
  <c r="E9" i="8"/>
  <c r="F8" i="8"/>
  <c r="F104" i="8" s="1"/>
  <c r="E8" i="8"/>
  <c r="E104" i="8" s="1"/>
  <c r="G9" i="8" l="1"/>
  <c r="G17" i="8"/>
  <c r="G23" i="8"/>
  <c r="G25" i="8"/>
  <c r="G31" i="8"/>
  <c r="G36" i="8"/>
  <c r="G42" i="8"/>
  <c r="G46" i="8"/>
  <c r="G51" i="8"/>
  <c r="G61" i="8"/>
  <c r="G66" i="8"/>
  <c r="G71" i="8"/>
  <c r="G75" i="8"/>
  <c r="G86" i="8"/>
  <c r="G88" i="8"/>
  <c r="G91" i="8"/>
  <c r="G102" i="8"/>
  <c r="G14" i="8"/>
  <c r="G19" i="8"/>
  <c r="G24" i="8"/>
  <c r="G26" i="8"/>
  <c r="G34" i="8"/>
  <c r="G40" i="8"/>
  <c r="G44" i="8"/>
  <c r="G48" i="8"/>
  <c r="G55" i="8"/>
  <c r="G62" i="8"/>
  <c r="G70" i="8"/>
  <c r="G74" i="8"/>
  <c r="G76" i="8"/>
  <c r="G87" i="8"/>
  <c r="G89" i="8"/>
  <c r="G99" i="8"/>
  <c r="G103" i="8"/>
  <c r="M102" i="8"/>
  <c r="G8" i="8"/>
  <c r="G104" i="8" s="1"/>
  <c r="N102"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Mujahid</author>
  </authors>
  <commentList>
    <comment ref="A12" authorId="0" shapeId="0" xr:uid="{7F09F498-9192-414F-AD07-1C73EF9FAA4E}">
      <text>
        <r>
          <rPr>
            <b/>
            <sz val="9"/>
            <color indexed="81"/>
            <rFont val="Tahoma"/>
            <family val="2"/>
          </rPr>
          <t>Mujahid:</t>
        </r>
        <r>
          <rPr>
            <sz val="9"/>
            <color indexed="81"/>
            <rFont val="Tahoma"/>
            <family val="2"/>
          </rPr>
          <t xml:space="preserve">
</t>
        </r>
      </text>
    </comment>
  </commentList>
</comments>
</file>

<file path=xl/sharedStrings.xml><?xml version="1.0" encoding="utf-8"?>
<sst xmlns="http://schemas.openxmlformats.org/spreadsheetml/2006/main" count="265" uniqueCount="144">
  <si>
    <t>Item #</t>
  </si>
  <si>
    <t>Unit</t>
  </si>
  <si>
    <t>Rate</t>
  </si>
  <si>
    <t>Amount</t>
  </si>
  <si>
    <t xml:space="preserve">Total Cost </t>
  </si>
  <si>
    <t>Nos</t>
  </si>
  <si>
    <t>Qty.</t>
  </si>
  <si>
    <t>a.</t>
  </si>
  <si>
    <t>b.</t>
  </si>
  <si>
    <t>c.</t>
  </si>
  <si>
    <t>e.</t>
  </si>
  <si>
    <t xml:space="preserve">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</si>
  <si>
    <t>Job</t>
  </si>
  <si>
    <t>General Requirements for HVAC System</t>
  </si>
  <si>
    <t>Operation and maintenance of HVAC System</t>
  </si>
  <si>
    <t xml:space="preserve">Common Work Results for HVAC </t>
  </si>
  <si>
    <t xml:space="preserve">Supply and installation of of wire, cables,  conduites and cable tray for power supply, earthing and controls of HVAC system complete in all respect as per drawings and specifications. </t>
  </si>
  <si>
    <t xml:space="preserve">Testing, balancing and commissioning of HVAC system complete in all respect including one month test run, measurement and recording of pressure and electrical data and submission of technical/operation manual, LOG book for each related equipment as per specifications and drawings. </t>
  </si>
  <si>
    <t>Meters and gages for HVAC Piping</t>
  </si>
  <si>
    <t>Supply, installation, testing and commissioning of meters and gagues and accessories for HVAC piping complete in all respect as per drawings and specifications</t>
  </si>
  <si>
    <t>Pressure gauge</t>
  </si>
  <si>
    <t>1</t>
  </si>
  <si>
    <t>iii.</t>
  </si>
  <si>
    <t>gague cock</t>
  </si>
  <si>
    <t>iv.</t>
  </si>
  <si>
    <t>General-Duty Valves for HVAC Piping</t>
  </si>
  <si>
    <t>Supply, installation, testing and commissioning of valves complete with flanges and all other accessories for HVAC piping complete in all respect as per drawings and specifications</t>
  </si>
  <si>
    <t>25 mm (1 inch) Diameter</t>
  </si>
  <si>
    <t>32 mm (1-1/4 inch) Diameter</t>
  </si>
  <si>
    <t>50 mm (2 inch) Diameter</t>
  </si>
  <si>
    <t>CFRV</t>
  </si>
  <si>
    <t>Hangers and Supports for HVAC Ducting</t>
  </si>
  <si>
    <t>Supply, Installation &amp; Commissioning of hangers and supports for HVAC ducting complete in all respect as per drawings and specifications.</t>
  </si>
  <si>
    <t xml:space="preserve">Hangers and Supports for HVAC Piping </t>
  </si>
  <si>
    <t>Supply, Installation &amp; Commissioning of hangers and supports for HVAC piping complete in all respect as per drawings and specifications.</t>
  </si>
  <si>
    <t xml:space="preserve">Hangers and Supports for HVAC Equipment </t>
  </si>
  <si>
    <t>Supply, Installation &amp; Commissioning of hangers and supports for HVAC equipment complete in all respect as per drawings and specifications.</t>
  </si>
  <si>
    <t>Fire Stopping</t>
  </si>
  <si>
    <t>Supply, Installation &amp; Commissioning of firestopping  complete in all respect as per drawings and specifications.</t>
  </si>
  <si>
    <t xml:space="preserve">Supply and installation of premoulded polyurethane insulation of density 50 kg/m3 with bituminous karft paper facing for chilled water pipes, bends, tees, unions, sockets, valves and on speicals, wrapped with 8 oz. canvas cloth than painted with anti fungus paint, protected 26 SWG painted G.I. sheet metal cladding complete in all respect as per scheudle, specifications and drawings.  </t>
  </si>
  <si>
    <t>38 mm (1-1/2 inch) thickness</t>
  </si>
  <si>
    <t>Condensate Drain Insulation</t>
  </si>
  <si>
    <t xml:space="preserve">Supply and installation of 6 mm thick Pre-moulded Armaflex Pipe Insulation complete in all respect as per schedule, specifications and drawings. </t>
  </si>
  <si>
    <t xml:space="preserve">Hydronic Piping  </t>
  </si>
  <si>
    <t xml:space="preserve">Supply, Installation, testing &amp; Commissioning of M.S Schedule 40 (as per ASME &amp; API standard, heavy quality with standard Schedule 40 thickness) pipes &amp; fittings for chilled water circulation system with bends, tees, unions, sockets as required to complete in all respects ready to operate as per schedule, drawings and specifications. </t>
  </si>
  <si>
    <t xml:space="preserve">Flexible Connectors </t>
  </si>
  <si>
    <t>Supply, Installation, testing &amp; Commissioning of flexible connectors between blower section and air duct complete in all respect as per drawings and specifications.</t>
  </si>
  <si>
    <t>Diffusers, Registers, and Grilles</t>
  </si>
  <si>
    <t>Supply, Installation, testing &amp; Commissioning of Diffusers, Registers and Grilles complete in all respect as per drawings and specifications.</t>
  </si>
  <si>
    <t>Supply Air Diffusers (SAD)</t>
  </si>
  <si>
    <t>375x375 (15"x15")</t>
  </si>
  <si>
    <t>i.</t>
  </si>
  <si>
    <t>Testing, Adjusting and balancing for HVAC systems</t>
  </si>
  <si>
    <t>Wires, Cables, Conduites and Cable Tray</t>
  </si>
  <si>
    <t>ii.</t>
  </si>
  <si>
    <t>Insertion type pipe mounted thermometers</t>
  </si>
  <si>
    <t>Identification for HVAC Ducting, Piping and Equipment</t>
  </si>
  <si>
    <t>Supply, Installation &amp; Commissioning of identification for HVAC  ducting, piping and equipment complete in all respect as per drawings and specifications.</t>
  </si>
  <si>
    <t>Strainers with blow off 20 mm dia ball valve</t>
  </si>
  <si>
    <t>One month test run</t>
  </si>
  <si>
    <t xml:space="preserve">HVAC Insulation </t>
  </si>
  <si>
    <t xml:space="preserve">Commissioning of HVAC </t>
  </si>
  <si>
    <t xml:space="preserve">HVAC Piping and Pumps </t>
  </si>
  <si>
    <t>HVAC Ducts and Casings</t>
  </si>
  <si>
    <t xml:space="preserve">Air Duct Accessories </t>
  </si>
  <si>
    <t>Air Outlets and inlets</t>
  </si>
  <si>
    <t xml:space="preserve">Gate Valve </t>
  </si>
  <si>
    <t>Motorized Valve</t>
  </si>
  <si>
    <t xml:space="preserve"> </t>
  </si>
  <si>
    <t>Rft</t>
  </si>
  <si>
    <t>Lot</t>
  </si>
  <si>
    <t xml:space="preserve">Condensate Drain Piping  </t>
  </si>
  <si>
    <t xml:space="preserve">Supply, Installation, testing &amp; Commissioning of UPVC Class D pipes &amp; fittings for condensate drain system with bends, tees, unions, sockets as required to complete in all respects ready to operate as per schedule, drawings and specifications. </t>
  </si>
  <si>
    <t xml:space="preserve">Making Shop Drawings with sectional details complete in all respect for complete HVAC Systems as per Specifications </t>
  </si>
  <si>
    <t>Making As Built Drawings with sectional details complete in all respect for complete HVAC Systems as per Specifications</t>
  </si>
  <si>
    <t>i</t>
  </si>
  <si>
    <t xml:space="preserve">Supply, Installation of AHU Isolator Box complete in all respect including weather proof sheet metal cabinet, bus bars, internal wiring earth strip, connector strip, , magentic contactor, overload relay, indication lights, voltmeter, ammeter, under voltage phase reversible, phase failure device, selector switch, related civil works etc. complete in all respects for HVAC equipment including Owner supplied HVAC equipment as per scheudle, speicifications and drawings. </t>
  </si>
  <si>
    <t>thermometer with well</t>
  </si>
  <si>
    <t>Medium/Low pressure G.I. sheet metal ducting</t>
  </si>
  <si>
    <t>Supply, Installation, testing &amp; Commissioning of medium/low pressure G.I. sheet metal ducting complete in all respect as per drawings and specifications.</t>
  </si>
  <si>
    <t xml:space="preserve">22 gauge </t>
  </si>
  <si>
    <t>Sq. Ft.</t>
  </si>
  <si>
    <t>ii</t>
  </si>
  <si>
    <t>Duct Insulation</t>
  </si>
  <si>
    <t xml:space="preserve">Supply and installation of 50 mm thick Fiber Glass Insulation of density 24 kg/m3 with Aluminum Foil for Internal G.I. sheet metal ducts of different sections for supply and return air duct with Alumninum tape and protected with 8 oz Canvas Cloth wrapping than painted anti fungus paint complete in all respect as per schedule, specifications and drawings. </t>
  </si>
  <si>
    <t>Chilled Water Piping Insulation</t>
  </si>
  <si>
    <t>320</t>
  </si>
  <si>
    <t xml:space="preserve">24 gauge </t>
  </si>
  <si>
    <t>30</t>
  </si>
  <si>
    <t>20</t>
  </si>
  <si>
    <t>140</t>
  </si>
  <si>
    <t>38 mm (1-1/2 inch) Diameter</t>
  </si>
  <si>
    <t xml:space="preserve">63 mm (2-1/2 inch) Diameter </t>
  </si>
  <si>
    <t xml:space="preserve">75 mm (3 Inch) Diameter </t>
  </si>
  <si>
    <t xml:space="preserve">100 mm (4 Inch) Diameter </t>
  </si>
  <si>
    <t>150</t>
  </si>
  <si>
    <t>250</t>
  </si>
  <si>
    <t>325</t>
  </si>
  <si>
    <t>2</t>
  </si>
  <si>
    <t>490</t>
  </si>
  <si>
    <t>145</t>
  </si>
  <si>
    <t>220</t>
  </si>
  <si>
    <t>430</t>
  </si>
  <si>
    <t>2400</t>
  </si>
  <si>
    <t>7300</t>
  </si>
  <si>
    <t>300x150 (12"x24") SAG</t>
  </si>
  <si>
    <t>300x150 (10"x18") FAG</t>
  </si>
  <si>
    <t>NOS</t>
  </si>
  <si>
    <t>AIR Handling unit's</t>
  </si>
  <si>
    <t>AHU 10TR</t>
  </si>
  <si>
    <t>AHU 12TR</t>
  </si>
  <si>
    <t>AIR Handling UNITS ISOLATOR BOX</t>
  </si>
  <si>
    <t>9700</t>
  </si>
  <si>
    <t>100 mm (4 inch) Diameter</t>
  </si>
  <si>
    <t>Installation, lifting, testing &amp; Commissioning of air handling  units complete in all respect as per drawings and specifications.</t>
  </si>
  <si>
    <t>16</t>
  </si>
  <si>
    <t>8</t>
  </si>
  <si>
    <t>-</t>
  </si>
  <si>
    <t>ITEM #</t>
  </si>
  <si>
    <t>DESCRIPTION</t>
  </si>
  <si>
    <t>Common Work Results for HVAC</t>
  </si>
  <si>
    <t>HVAC Insulation</t>
  </si>
  <si>
    <t>Commissioning of HVAC</t>
  </si>
  <si>
    <t xml:space="preserve">Instrumentation and Control for HVAC </t>
  </si>
  <si>
    <t>Fan coil Unit's &amp;  FAHU</t>
  </si>
  <si>
    <t>NOTE:</t>
  </si>
  <si>
    <t>All chilled water piping shall have 26 Gauge G.I. Sheet Jacketting.</t>
  </si>
  <si>
    <t>Particulars</t>
  </si>
  <si>
    <t>Material Rate</t>
  </si>
  <si>
    <t>Material Amount</t>
  </si>
  <si>
    <t>Labour Amount</t>
  </si>
  <si>
    <t>TOTAL COST</t>
  </si>
  <si>
    <t>Please find quotation for HVAC work 3rd floor N A S T P Karachi for your review.</t>
  </si>
  <si>
    <t>Labour Rate</t>
  </si>
  <si>
    <t>Total Amount</t>
  </si>
  <si>
    <t xml:space="preserve">TOTAL COST </t>
  </si>
  <si>
    <t xml:space="preserve">SUMMARY OF PRICES FOR THIRD FLOOR ROOF EXTENTION WORK
</t>
  </si>
  <si>
    <t>Suite no 203 Portway Trade Center</t>
  </si>
  <si>
    <t>Shahra-e-Faisal ,Karachi ,Pakistan</t>
  </si>
  <si>
    <t>021-35943156</t>
  </si>
  <si>
    <t>Huzaifanadeem@gottlich-engr.com</t>
  </si>
  <si>
    <t xml:space="preserve">NTN 7997885-8 </t>
  </si>
  <si>
    <t>Thanks &amp; Regards,</t>
  </si>
  <si>
    <r>
      <rPr>
        <sz val="11"/>
        <color rgb="FF00B0F0"/>
        <rFont val="Calibri"/>
        <family val="2"/>
        <scheme val="minor"/>
      </rPr>
      <t>Engr. Huzaifa Nadeem
Director
Gottlich Engineering (Karachi) PAKISTAN
+92 332 2242613
+92 (21) 35943156
www.gottlich-engr.com
www.gottlichconcepts.com</t>
    </r>
    <r>
      <rPr>
        <sz val="10"/>
        <rFont val="Calibri"/>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</si>
</sst>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22" x14ac:knownFonts="1">
    <font>
      <sz val="11"/>
      <color theme="1"/>
      <name val="Calibri"/>
      <family val="2"/>
      <scheme val="minor"/>
    </font>
    <font>
      <sz val="11"/>
      <color theme="1"/>
      <name val="Calibri"/>
      <family val="2"/>
      <scheme val="minor"/>
    </font>
    <font>
      <b/>
      <sz val="9"/>
      <color indexed="81"/>
      <name val="Tahoma"/>
      <family val="2"/>
    </font>
    <font>
      <sz val="9"/>
      <color indexed="81"/>
      <name val="Tahoma"/>
      <family val="2"/>
    </font>
    <font>
      <sz val="13"/>
      <color theme="1"/>
      <name val="Bahnschrift"/>
      <family val="2"/>
    </font>
    <font>
      <b/>
      <sz val="13"/>
      <color theme="1"/>
      <name val="Bahnschrift"/>
      <family val="2"/>
    </font>
    <font>
      <b/>
      <sz val="13"/>
      <name val="Bahnschrift"/>
      <family val="2"/>
    </font>
    <font>
      <sz val="13"/>
      <name val="Bahnschrift"/>
      <family val="2"/>
    </font>
    <font>
      <b/>
      <sz val="13"/>
      <color theme="0"/>
      <name val="Bahnschrift"/>
      <family val="2"/>
    </font>
    <font>
      <b/>
      <u/>
      <sz val="18"/>
      <color theme="1"/>
      <name val="Bahnschrift"/>
      <family val="2"/>
    </font>
    <font>
      <b/>
      <u/>
      <sz val="11"/>
      <color theme="1"/>
      <name val="Bahnschrift"/>
      <family val="2"/>
    </font>
    <font>
      <sz val="11"/>
      <color theme="1"/>
      <name val="Bahnschrift"/>
      <family val="2"/>
    </font>
    <font>
      <b/>
      <sz val="11"/>
      <color theme="1"/>
      <name val="Bahnschrift"/>
      <family val="2"/>
    </font>
    <font>
      <b/>
      <sz val="12"/>
      <name val="Bahnschrift"/>
      <family val="2"/>
    </font>
    <font>
      <u/>
      <sz val="11"/>
      <color theme="10"/>
      <name val="Calibri"/>
      <family val="2"/>
      <scheme val="minor"/>
    </font>
    <font>
      <sz val="11"/>
      <name val="Calibri"/>
      <family val="2"/>
    </font>
    <font>
      <sz val="11"/>
      <name val="Calibri"/>
      <family val="2"/>
      <scheme val="minor"/>
    </font>
    <font>
      <sz val="10"/>
      <name val="Calibri"/>
      <family val="2"/>
      <scheme val="minor"/>
    </font>
    <font>
      <sz val="12"/>
      <name val="Calibri"/>
      <family val="2"/>
    </font>
    <font>
      <sz val="9"/>
      <color theme="3"/>
      <name val="Arial"/>
      <family val="2"/>
    </font>
    <font>
      <sz val="10"/>
      <name val="Calibri"/>
      <family val="2"/>
    </font>
    <font>
      <sz val="11"/>
      <color rgb="FF00B0F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theme="0"/>
      </left>
      <right style="thin">
        <color theme="0"/>
      </right>
      <top style="thin">
        <color theme="0"/>
      </top>
      <bottom style="thin">
        <color theme="0"/>
      </bottom>
      <diagonal/>
    </border>
  </borders>
  <cellStyleXfs count="3">
    <xf numFmtId="0" fontId="0" fillId="0" borderId="0"/>
    <xf numFmtId="164" fontId="1" fillId="0" borderId="0" applyFont="0" applyFill="0" applyBorder="0" applyAlignment="0" applyProtection="0"/>
    <xf numFmtId="0" fontId="14" fillId="0" borderId="0" applyNumberFormat="0" applyFill="0" applyBorder="0" applyAlignment="0" applyProtection="0"/>
  </cellStyleXfs>
  <cellXfs count="109">
    <xf numFmtId="0" fontId="0" fillId="0" borderId="0" xfId="0"/>
    <xf numFmtId="0" fontId="4" fillId="0" borderId="0" xfId="0" applyFont="1" applyAlignment="1">
      <alignment vertical="center"/>
    </xf>
    <xf numFmtId="0" fontId="4" fillId="0" borderId="0" xfId="0" applyFont="1" applyAlignment="1">
      <alignment vertical="center" wrapText="1"/>
    </xf>
    <xf numFmtId="0" fontId="4" fillId="0" borderId="0" xfId="0" applyFont="1" applyAlignment="1">
      <alignment horizontal="center" vertical="center" wrapText="1"/>
    </xf>
    <xf numFmtId="0" fontId="4" fillId="0" borderId="3" xfId="0" applyFont="1" applyBorder="1" applyAlignment="1">
      <alignment horizontal="left" vertical="center" wrapText="1"/>
    </xf>
    <xf numFmtId="0" fontId="4" fillId="0" borderId="1" xfId="0" applyFont="1" applyBorder="1" applyAlignment="1">
      <alignment horizontal="justify" vertical="center" wrapText="1"/>
    </xf>
    <xf numFmtId="3" fontId="4" fillId="0" borderId="1" xfId="0" applyNumberFormat="1" applyFont="1" applyBorder="1" applyAlignment="1">
      <alignment vertical="center"/>
    </xf>
    <xf numFmtId="3" fontId="4" fillId="0" borderId="1" xfId="0" applyNumberFormat="1" applyFont="1" applyBorder="1" applyAlignment="1">
      <alignment horizontal="center" vertical="center"/>
    </xf>
    <xf numFmtId="0" fontId="4" fillId="0" borderId="1" xfId="0" applyFont="1" applyBorder="1" applyAlignment="1">
      <alignment horizontal="center" vertical="center"/>
    </xf>
    <xf numFmtId="165" fontId="4" fillId="0" borderId="1" xfId="1" applyNumberFormat="1" applyFont="1" applyBorder="1" applyAlignment="1">
      <alignment horizontal="center" vertical="center"/>
    </xf>
    <xf numFmtId="165" fontId="4" fillId="0" borderId="4" xfId="1" applyNumberFormat="1" applyFont="1" applyBorder="1" applyAlignment="1">
      <alignment horizontal="center" vertical="center"/>
    </xf>
    <xf numFmtId="3" fontId="4" fillId="0" borderId="1" xfId="0" applyNumberFormat="1" applyFont="1" applyBorder="1"/>
    <xf numFmtId="165" fontId="4" fillId="0" borderId="1" xfId="1" applyNumberFormat="1" applyFont="1" applyBorder="1"/>
    <xf numFmtId="165" fontId="4" fillId="0" borderId="4" xfId="1" applyNumberFormat="1" applyFont="1" applyBorder="1"/>
    <xf numFmtId="0" fontId="5" fillId="0" borderId="3" xfId="0" applyFont="1" applyBorder="1" applyAlignment="1">
      <alignment horizontal="left" vertical="center" wrapText="1"/>
    </xf>
    <xf numFmtId="0" fontId="6" fillId="2" borderId="1" xfId="0" applyFont="1" applyFill="1" applyBorder="1" applyAlignment="1">
      <alignment horizontal="justify" vertical="center" wrapText="1"/>
    </xf>
    <xf numFmtId="165" fontId="4" fillId="0" borderId="4" xfId="1" applyNumberFormat="1" applyFont="1" applyBorder="1" applyAlignment="1">
      <alignment horizontal="center" vertical="center" wrapText="1"/>
    </xf>
    <xf numFmtId="0" fontId="6" fillId="2" borderId="3" xfId="0" applyFont="1" applyFill="1" applyBorder="1" applyAlignment="1">
      <alignment horizontal="left" vertical="center"/>
    </xf>
    <xf numFmtId="0" fontId="7" fillId="2" borderId="1" xfId="0" applyFont="1" applyFill="1" applyBorder="1" applyAlignment="1">
      <alignment horizontal="justify" vertical="center" wrapText="1"/>
    </xf>
    <xf numFmtId="0" fontId="6" fillId="0" borderId="1" xfId="0" applyFont="1" applyBorder="1" applyAlignment="1">
      <alignment horizontal="left" vertical="center" wrapText="1"/>
    </xf>
    <xf numFmtId="0" fontId="5" fillId="0" borderId="1" xfId="0" applyFont="1" applyBorder="1" applyAlignment="1">
      <alignment vertical="center" wrapText="1"/>
    </xf>
    <xf numFmtId="165" fontId="5" fillId="0" borderId="1" xfId="1" applyNumberFormat="1" applyFont="1" applyBorder="1" applyAlignment="1">
      <alignment vertical="center" wrapText="1"/>
    </xf>
    <xf numFmtId="0" fontId="7" fillId="2" borderId="3" xfId="0" applyFont="1" applyFill="1" applyBorder="1" applyAlignment="1">
      <alignment horizontal="left" vertical="center"/>
    </xf>
    <xf numFmtId="164" fontId="4" fillId="0" borderId="1" xfId="1" applyFont="1" applyBorder="1" applyAlignment="1">
      <alignment vertical="center"/>
    </xf>
    <xf numFmtId="49" fontId="7" fillId="2" borderId="1" xfId="0" applyNumberFormat="1" applyFont="1" applyFill="1" applyBorder="1" applyAlignment="1">
      <alignment horizontal="center" vertical="center"/>
    </xf>
    <xf numFmtId="0" fontId="7" fillId="2" borderId="1" xfId="0" applyFont="1" applyFill="1" applyBorder="1" applyAlignment="1">
      <alignment horizontal="center" vertical="center"/>
    </xf>
    <xf numFmtId="3" fontId="4" fillId="2" borderId="1" xfId="0" applyNumberFormat="1" applyFont="1" applyFill="1" applyBorder="1" applyAlignment="1">
      <alignment vertical="center"/>
    </xf>
    <xf numFmtId="3" fontId="4" fillId="0" borderId="1" xfId="0" applyNumberFormat="1" applyFont="1" applyBorder="1" applyAlignment="1">
      <alignment horizontal="center"/>
    </xf>
    <xf numFmtId="164" fontId="4" fillId="2" borderId="1" xfId="1" applyFont="1" applyFill="1" applyBorder="1" applyAlignment="1">
      <alignment vertical="center"/>
    </xf>
    <xf numFmtId="165" fontId="7" fillId="2" borderId="1" xfId="1" applyNumberFormat="1" applyFont="1" applyFill="1" applyBorder="1" applyAlignment="1">
      <alignment horizontal="center" vertical="center"/>
    </xf>
    <xf numFmtId="1" fontId="6" fillId="2" borderId="1" xfId="0" applyNumberFormat="1" applyFont="1" applyFill="1" applyBorder="1" applyAlignment="1">
      <alignment horizontal="justify" vertical="center" wrapText="1"/>
    </xf>
    <xf numFmtId="3" fontId="4" fillId="2" borderId="1" xfId="0" applyNumberFormat="1" applyFont="1" applyFill="1" applyBorder="1"/>
    <xf numFmtId="165" fontId="4" fillId="2" borderId="1" xfId="1" applyNumberFormat="1" applyFont="1" applyFill="1" applyBorder="1"/>
    <xf numFmtId="3" fontId="7" fillId="2" borderId="1" xfId="0" applyNumberFormat="1" applyFont="1" applyFill="1" applyBorder="1" applyAlignment="1">
      <alignment vertical="center"/>
    </xf>
    <xf numFmtId="0" fontId="7" fillId="2" borderId="0" xfId="0" applyFont="1" applyFill="1" applyAlignment="1">
      <alignment vertical="center"/>
    </xf>
    <xf numFmtId="0" fontId="6" fillId="0" borderId="1" xfId="0" applyFont="1" applyBorder="1" applyAlignment="1">
      <alignment horizontal="justify" vertical="center" wrapText="1"/>
    </xf>
    <xf numFmtId="0" fontId="7" fillId="0" borderId="1" xfId="0" applyFont="1" applyBorder="1" applyAlignment="1">
      <alignment horizontal="justify" vertical="center" wrapText="1"/>
    </xf>
    <xf numFmtId="3" fontId="5" fillId="0" borderId="1" xfId="0" applyNumberFormat="1" applyFont="1" applyBorder="1" applyAlignment="1">
      <alignment vertical="center"/>
    </xf>
    <xf numFmtId="0" fontId="5" fillId="0" borderId="0" xfId="0" applyFont="1" applyAlignment="1">
      <alignment vertical="center"/>
    </xf>
    <xf numFmtId="0" fontId="6" fillId="0" borderId="3" xfId="0" applyFont="1" applyBorder="1" applyAlignment="1">
      <alignment horizontal="left" vertical="center"/>
    </xf>
    <xf numFmtId="0" fontId="7" fillId="0" borderId="3" xfId="0" applyFont="1" applyBorder="1" applyAlignment="1">
      <alignment horizontal="left" vertical="center"/>
    </xf>
    <xf numFmtId="0" fontId="6" fillId="2" borderId="1" xfId="0" applyFont="1" applyFill="1" applyBorder="1" applyAlignment="1">
      <alignment horizontal="left" vertical="center"/>
    </xf>
    <xf numFmtId="0" fontId="4" fillId="2" borderId="0" xfId="0" applyFont="1" applyFill="1" applyAlignment="1">
      <alignment vertical="center"/>
    </xf>
    <xf numFmtId="3" fontId="4" fillId="3" borderId="1" xfId="0" applyNumberFormat="1" applyFont="1" applyFill="1" applyBorder="1" applyAlignment="1">
      <alignment vertical="center"/>
    </xf>
    <xf numFmtId="0" fontId="4" fillId="3" borderId="0" xfId="0" applyFont="1" applyFill="1" applyAlignment="1">
      <alignment vertical="center"/>
    </xf>
    <xf numFmtId="0" fontId="6" fillId="0" borderId="1" xfId="0" applyFont="1" applyBorder="1" applyAlignment="1">
      <alignment vertical="center" wrapText="1"/>
    </xf>
    <xf numFmtId="165" fontId="6" fillId="0" borderId="1" xfId="1" applyNumberFormat="1" applyFont="1" applyBorder="1" applyAlignment="1">
      <alignment vertical="center" wrapText="1"/>
    </xf>
    <xf numFmtId="3" fontId="5" fillId="0" borderId="1" xfId="0" applyNumberFormat="1" applyFont="1" applyBorder="1"/>
    <xf numFmtId="165" fontId="5" fillId="0" borderId="1" xfId="1" applyNumberFormat="1" applyFont="1" applyBorder="1"/>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165" fontId="7" fillId="0" borderId="1" xfId="1" applyNumberFormat="1" applyFont="1" applyBorder="1" applyAlignment="1">
      <alignment horizontal="center" vertical="center" wrapText="1"/>
    </xf>
    <xf numFmtId="3" fontId="4" fillId="0" borderId="1" xfId="0" applyNumberFormat="1" applyFont="1" applyBorder="1" applyAlignment="1" applyProtection="1">
      <alignment vertical="center"/>
      <protection locked="0"/>
    </xf>
    <xf numFmtId="165" fontId="4" fillId="0" borderId="1" xfId="1" applyNumberFormat="1" applyFont="1" applyBorder="1" applyAlignment="1">
      <alignment vertical="center"/>
    </xf>
    <xf numFmtId="0" fontId="7" fillId="0" borderId="5" xfId="0" applyFont="1" applyBorder="1" applyAlignment="1">
      <alignment horizontal="left" vertical="center"/>
    </xf>
    <xf numFmtId="0" fontId="7" fillId="0" borderId="6" xfId="0" applyFont="1" applyBorder="1" applyAlignment="1">
      <alignment horizontal="justify" vertical="center" wrapText="1"/>
    </xf>
    <xf numFmtId="3" fontId="5" fillId="0" borderId="6" xfId="0" applyNumberFormat="1" applyFont="1" applyBorder="1" applyAlignment="1">
      <alignment vertical="center"/>
    </xf>
    <xf numFmtId="0" fontId="7" fillId="0" borderId="6" xfId="0" applyFont="1" applyBorder="1" applyAlignment="1">
      <alignment horizontal="center" vertical="center" wrapText="1"/>
    </xf>
    <xf numFmtId="0" fontId="7" fillId="0" borderId="6" xfId="0" applyFont="1" applyBorder="1" applyAlignment="1">
      <alignment horizontal="center" vertical="center"/>
    </xf>
    <xf numFmtId="165" fontId="7" fillId="0" borderId="6" xfId="1" applyNumberFormat="1" applyFont="1" applyBorder="1" applyAlignment="1">
      <alignment horizontal="center" vertical="center" wrapText="1"/>
    </xf>
    <xf numFmtId="165" fontId="4" fillId="0" borderId="6" xfId="1" applyNumberFormat="1" applyFont="1" applyBorder="1" applyAlignment="1">
      <alignment horizontal="center" vertical="center"/>
    </xf>
    <xf numFmtId="3" fontId="5" fillId="0" borderId="0" xfId="0" applyNumberFormat="1" applyFont="1" applyAlignment="1">
      <alignment vertical="center"/>
    </xf>
    <xf numFmtId="3" fontId="4" fillId="0" borderId="0" xfId="0" applyNumberFormat="1" applyFont="1" applyAlignment="1">
      <alignment vertical="center"/>
    </xf>
    <xf numFmtId="165" fontId="4" fillId="0" borderId="0" xfId="1" applyNumberFormat="1" applyFont="1" applyBorder="1" applyAlignment="1">
      <alignment vertical="center"/>
    </xf>
    <xf numFmtId="3" fontId="4" fillId="2" borderId="0" xfId="0" applyNumberFormat="1" applyFont="1" applyFill="1"/>
    <xf numFmtId="0" fontId="6" fillId="0" borderId="0" xfId="0" applyFont="1" applyAlignment="1">
      <alignment vertical="center" wrapText="1"/>
    </xf>
    <xf numFmtId="3" fontId="4" fillId="0" borderId="0" xfId="0" applyNumberFormat="1" applyFont="1"/>
    <xf numFmtId="0" fontId="6" fillId="2" borderId="0" xfId="0" applyFont="1" applyFill="1" applyAlignment="1">
      <alignment vertical="center" wrapText="1"/>
    </xf>
    <xf numFmtId="3" fontId="5" fillId="2" borderId="0" xfId="0" applyNumberFormat="1" applyFont="1" applyFill="1"/>
    <xf numFmtId="3" fontId="5" fillId="0" borderId="0" xfId="0" applyNumberFormat="1" applyFont="1"/>
    <xf numFmtId="0" fontId="4" fillId="0" borderId="0" xfId="0" applyFont="1"/>
    <xf numFmtId="0" fontId="5" fillId="0" borderId="7" xfId="0" applyFont="1" applyBorder="1" applyAlignment="1">
      <alignment horizontal="left" vertical="center" wrapText="1"/>
    </xf>
    <xf numFmtId="0" fontId="5" fillId="0" borderId="2" xfId="0" applyFont="1" applyBorder="1" applyAlignment="1">
      <alignment horizontal="left" vertical="center" wrapText="1"/>
    </xf>
    <xf numFmtId="0" fontId="5" fillId="0" borderId="2" xfId="0" applyFont="1" applyBorder="1" applyAlignment="1">
      <alignment vertical="top" wrapText="1"/>
    </xf>
    <xf numFmtId="0" fontId="5" fillId="0" borderId="8" xfId="0" applyFont="1" applyBorder="1" applyAlignment="1">
      <alignment vertical="top" wrapText="1"/>
    </xf>
    <xf numFmtId="0" fontId="8" fillId="4" borderId="10" xfId="0" applyFont="1" applyFill="1" applyBorder="1" applyAlignment="1">
      <alignment horizontal="center" vertical="center" wrapText="1"/>
    </xf>
    <xf numFmtId="165" fontId="8" fillId="4" borderId="10" xfId="1" applyNumberFormat="1" applyFont="1" applyFill="1" applyBorder="1" applyAlignment="1">
      <alignment horizontal="center" vertical="center" wrapText="1"/>
    </xf>
    <xf numFmtId="165" fontId="8" fillId="4" borderId="10" xfId="1" applyNumberFormat="1" applyFont="1" applyFill="1" applyBorder="1" applyAlignment="1">
      <alignment horizontal="center" vertical="center" wrapText="1"/>
    </xf>
    <xf numFmtId="0" fontId="9" fillId="0" borderId="0" xfId="0" applyFont="1" applyAlignment="1">
      <alignment horizontal="center" vertical="center"/>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5" fillId="0" borderId="2" xfId="0" applyFont="1" applyBorder="1" applyAlignment="1">
      <alignment horizontal="left" vertical="center" wrapText="1"/>
    </xf>
    <xf numFmtId="0" fontId="4" fillId="0" borderId="0" xfId="0" applyFont="1" applyAlignment="1">
      <alignment horizontal="left" vertical="center"/>
    </xf>
    <xf numFmtId="0" fontId="5" fillId="0" borderId="1" xfId="0" applyFont="1" applyBorder="1" applyAlignment="1">
      <alignment horizontal="left" vertical="center" wrapText="1"/>
    </xf>
    <xf numFmtId="0" fontId="8" fillId="4" borderId="10" xfId="0" applyFont="1" applyFill="1" applyBorder="1" applyAlignment="1">
      <alignment horizontal="center" vertical="center" wrapText="1"/>
    </xf>
    <xf numFmtId="0" fontId="10" fillId="0" borderId="9" xfId="0" applyFont="1" applyBorder="1" applyAlignment="1" applyProtection="1">
      <alignment horizontal="center" vertical="center" wrapText="1"/>
      <protection locked="0"/>
    </xf>
    <xf numFmtId="0" fontId="11" fillId="0" borderId="0" xfId="0" applyFont="1"/>
    <xf numFmtId="0" fontId="12" fillId="0" borderId="1" xfId="0" applyFont="1" applyBorder="1" applyAlignment="1">
      <alignment horizontal="left" vertical="center" wrapText="1"/>
    </xf>
    <xf numFmtId="4" fontId="11" fillId="0" borderId="1" xfId="0" applyNumberFormat="1" applyFont="1" applyBorder="1" applyAlignment="1" applyProtection="1">
      <alignment horizontal="right" vertical="center"/>
      <protection locked="0"/>
    </xf>
    <xf numFmtId="165" fontId="11" fillId="0" borderId="1" xfId="1" applyNumberFormat="1" applyFont="1" applyBorder="1" applyAlignment="1" applyProtection="1">
      <alignment vertical="center"/>
      <protection locked="0"/>
    </xf>
    <xf numFmtId="165" fontId="11" fillId="0" borderId="1" xfId="1" applyNumberFormat="1" applyFont="1" applyBorder="1" applyAlignment="1" applyProtection="1">
      <alignment horizontal="right" vertical="center"/>
      <protection locked="0"/>
    </xf>
    <xf numFmtId="0" fontId="13" fillId="0" borderId="1" xfId="0" applyFont="1" applyBorder="1" applyAlignment="1">
      <alignment horizontal="left" vertical="center"/>
    </xf>
    <xf numFmtId="0" fontId="12" fillId="0" borderId="0" xfId="0" applyFont="1" applyAlignment="1" applyProtection="1">
      <alignment horizontal="center" vertical="center"/>
      <protection locked="0"/>
    </xf>
    <xf numFmtId="0" fontId="11" fillId="0" borderId="0" xfId="0" applyFont="1" applyAlignment="1" applyProtection="1">
      <alignment vertical="center" wrapText="1"/>
      <protection locked="0"/>
    </xf>
    <xf numFmtId="0" fontId="11" fillId="0" borderId="0" xfId="0" applyFont="1" applyAlignment="1" applyProtection="1">
      <alignment vertical="center"/>
      <protection locked="0"/>
    </xf>
    <xf numFmtId="0" fontId="12" fillId="0" borderId="0" xfId="0" applyFont="1" applyAlignment="1" applyProtection="1">
      <alignment horizontal="left" vertical="center" wrapText="1"/>
      <protection locked="0"/>
    </xf>
    <xf numFmtId="0" fontId="15" fillId="0" borderId="0" xfId="0" applyFont="1" applyAlignment="1" applyProtection="1">
      <alignment vertical="center"/>
      <protection locked="0"/>
    </xf>
    <xf numFmtId="0" fontId="16" fillId="0" borderId="0" xfId="0" applyFont="1" applyAlignment="1" applyProtection="1">
      <alignment vertical="center"/>
      <protection locked="0"/>
    </xf>
    <xf numFmtId="0" fontId="16" fillId="0" borderId="0" xfId="0" applyFont="1" applyAlignment="1">
      <alignment vertical="center"/>
    </xf>
    <xf numFmtId="0" fontId="17" fillId="0" borderId="0" xfId="0" applyFont="1" applyAlignment="1" applyProtection="1">
      <alignment vertical="center"/>
      <protection locked="0"/>
    </xf>
    <xf numFmtId="0" fontId="18" fillId="0" borderId="0" xfId="0" applyFont="1" applyAlignment="1" applyProtection="1">
      <alignment vertical="center"/>
      <protection locked="0"/>
    </xf>
    <xf numFmtId="0" fontId="16" fillId="0" borderId="0" xfId="0" applyFont="1" applyAlignment="1" applyProtection="1">
      <alignment vertical="top"/>
      <protection locked="0"/>
    </xf>
    <xf numFmtId="0" fontId="14" fillId="0" borderId="0" xfId="2" applyFill="1" applyBorder="1" applyAlignment="1" applyProtection="1">
      <alignment vertical="center"/>
    </xf>
    <xf numFmtId="0" fontId="15" fillId="0" borderId="0" xfId="0" applyFont="1" applyAlignment="1">
      <alignment horizontal="left" vertical="top" wrapText="1"/>
    </xf>
    <xf numFmtId="0" fontId="19" fillId="0" borderId="0" xfId="0" applyFont="1" applyAlignment="1">
      <alignment vertical="center"/>
    </xf>
    <xf numFmtId="0" fontId="20" fillId="0" borderId="0" xfId="0" applyFont="1" applyAlignment="1">
      <alignment horizontal="left" vertical="top" wrapText="1"/>
    </xf>
    <xf numFmtId="0" fontId="20" fillId="0" borderId="0" xfId="0" applyFont="1" applyAlignment="1">
      <alignment horizontal="left" vertical="top" wrapText="1"/>
    </xf>
    <xf numFmtId="0" fontId="19" fillId="0" borderId="0" xfId="0" applyFont="1"/>
    <xf numFmtId="0" fontId="17" fillId="0" borderId="0" xfId="0" applyFont="1"/>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57150</xdr:rowOff>
    </xdr:from>
    <xdr:to>
      <xdr:col>1</xdr:col>
      <xdr:colOff>829229</xdr:colOff>
      <xdr:row>3</xdr:row>
      <xdr:rowOff>171450</xdr:rowOff>
    </xdr:to>
    <xdr:pic>
      <xdr:nvPicPr>
        <xdr:cNvPr id="2" name="Picture 1">
          <a:extLst>
            <a:ext uri="{FF2B5EF4-FFF2-40B4-BE49-F238E27FC236}">
              <a16:creationId xmlns:a16="http://schemas.microsoft.com/office/drawing/2014/main" id="{FAF6C6C1-9664-4F8D-8060-630AA837844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675" y="57150"/>
          <a:ext cx="1591229" cy="657225"/>
        </a:xfrm>
        <a:prstGeom prst="rect">
          <a:avLst/>
        </a:prstGeom>
      </xdr:spPr>
    </xdr:pic>
    <xdr:clientData/>
  </xdr:twoCellAnchor>
  <xdr:twoCellAnchor editAs="oneCell">
    <xdr:from>
      <xdr:col>0</xdr:col>
      <xdr:colOff>47626</xdr:colOff>
      <xdr:row>28</xdr:row>
      <xdr:rowOff>57150</xdr:rowOff>
    </xdr:from>
    <xdr:to>
      <xdr:col>0</xdr:col>
      <xdr:colOff>673712</xdr:colOff>
      <xdr:row>30</xdr:row>
      <xdr:rowOff>142875</xdr:rowOff>
    </xdr:to>
    <xdr:pic>
      <xdr:nvPicPr>
        <xdr:cNvPr id="3" name="Picture 2">
          <a:extLst>
            <a:ext uri="{FF2B5EF4-FFF2-40B4-BE49-F238E27FC236}">
              <a16:creationId xmlns:a16="http://schemas.microsoft.com/office/drawing/2014/main" id="{DE027600-ED6D-4ADE-8492-2BEA5A0FC6CB}"/>
            </a:ext>
          </a:extLst>
        </xdr:cNvPr>
        <xdr:cNvPicPr>
          <a:picLocks noChangeAspect="1"/>
        </xdr:cNvPicPr>
      </xdr:nvPicPr>
      <xdr:blipFill rotWithShape="1">
        <a:blip xmlns:r="http://schemas.openxmlformats.org/officeDocument/2006/relationships" r:embed="rId2" cstate="print">
          <a:extLst>
            <a:ext uri="{BEBA8EAE-BF5A-486C-A8C5-ECC9F3942E4B}">
              <a14:imgProps xmlns:a14="http://schemas.microsoft.com/office/drawing/2010/main">
                <a14:imgLayer r:embed="rId3">
                  <a14:imgEffect>
                    <a14:artisticPhotocopy/>
                  </a14:imgEffect>
                </a14:imgLayer>
              </a14:imgProps>
            </a:ext>
            <a:ext uri="{28A0092B-C50C-407E-A947-70E740481C1C}">
              <a14:useLocalDpi xmlns:a14="http://schemas.microsoft.com/office/drawing/2010/main" val="0"/>
            </a:ext>
          </a:extLst>
        </a:blip>
        <a:srcRect l="13710" t="33442" r="8065" b="23362"/>
        <a:stretch/>
      </xdr:blipFill>
      <xdr:spPr>
        <a:xfrm>
          <a:off x="47626" y="7324725"/>
          <a:ext cx="626086" cy="466725"/>
        </a:xfrm>
        <a:prstGeom prst="rect">
          <a:avLst/>
        </a:prstGeom>
        <a:noFill/>
        <a:ln>
          <a:noFill/>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Huzaifanadeem@gottlich-engr.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40076-0BC4-4EDE-9CDF-8072258376F1}">
  <dimension ref="A5:K39"/>
  <sheetViews>
    <sheetView tabSelected="1" topLeftCell="A4" zoomScaleNormal="100" workbookViewId="0">
      <selection activeCell="C24" sqref="C24"/>
    </sheetView>
  </sheetViews>
  <sheetFormatPr defaultRowHeight="14.25" x14ac:dyDescent="0.2"/>
  <cols>
    <col min="1" max="1" width="12.42578125" style="94" customWidth="1"/>
    <col min="2" max="2" width="39.85546875" style="93" customWidth="1"/>
    <col min="3" max="3" width="30.85546875" style="94" customWidth="1"/>
    <col min="4" max="16384" width="9.140625" style="86"/>
  </cols>
  <sheetData>
    <row r="5" spans="1:4" ht="15" x14ac:dyDescent="0.2">
      <c r="A5" s="96" t="s">
        <v>137</v>
      </c>
      <c r="B5" s="97"/>
      <c r="C5" s="97"/>
      <c r="D5" s="98"/>
    </row>
    <row r="6" spans="1:4" ht="15" x14ac:dyDescent="0.2">
      <c r="A6" s="96" t="s">
        <v>138</v>
      </c>
      <c r="B6" s="99"/>
      <c r="C6" s="99"/>
      <c r="D6" s="98"/>
    </row>
    <row r="7" spans="1:4" ht="15.75" x14ac:dyDescent="0.2">
      <c r="A7" s="100" t="s">
        <v>139</v>
      </c>
      <c r="B7" s="101"/>
      <c r="C7" s="101"/>
      <c r="D7" s="98"/>
    </row>
    <row r="8" spans="1:4" ht="15" x14ac:dyDescent="0.2">
      <c r="A8" s="102" t="s">
        <v>140</v>
      </c>
      <c r="B8" s="98"/>
      <c r="C8" s="98"/>
      <c r="D8" s="98"/>
    </row>
    <row r="9" spans="1:4" ht="15" x14ac:dyDescent="0.2">
      <c r="A9" s="99" t="s">
        <v>141</v>
      </c>
      <c r="B9" s="99"/>
      <c r="C9" s="99"/>
      <c r="D9" s="98"/>
    </row>
    <row r="11" spans="1:4" ht="35.25" customHeight="1" x14ac:dyDescent="0.2">
      <c r="A11" s="85" t="s">
        <v>136</v>
      </c>
      <c r="B11" s="85"/>
      <c r="C11" s="85"/>
    </row>
    <row r="12" spans="1:4" ht="33" customHeight="1" x14ac:dyDescent="0.2">
      <c r="A12" s="75" t="s">
        <v>118</v>
      </c>
      <c r="B12" s="75" t="s">
        <v>119</v>
      </c>
      <c r="C12" s="75" t="s">
        <v>135</v>
      </c>
    </row>
    <row r="13" spans="1:4" ht="24.75" customHeight="1" x14ac:dyDescent="0.2">
      <c r="A13" s="87">
        <v>230010</v>
      </c>
      <c r="B13" s="87" t="s">
        <v>13</v>
      </c>
      <c r="C13" s="88" t="s">
        <v>117</v>
      </c>
    </row>
    <row r="14" spans="1:4" ht="24.75" customHeight="1" x14ac:dyDescent="0.2">
      <c r="A14" s="87">
        <v>230100</v>
      </c>
      <c r="B14" s="87" t="s">
        <v>14</v>
      </c>
      <c r="C14" s="88" t="s">
        <v>117</v>
      </c>
    </row>
    <row r="15" spans="1:4" ht="24.75" customHeight="1" x14ac:dyDescent="0.2">
      <c r="A15" s="87">
        <v>230500</v>
      </c>
      <c r="B15" s="87" t="s">
        <v>120</v>
      </c>
      <c r="C15" s="89">
        <f>Estimate!N17+Estimate!N19+Estimate!N23+Estimate!N24+Estimate!N25+Estimate!N26+Estimate!N31+Estimate!N32+Estimate!N34+Estimate!N36+Estimate!N38+Estimate!N40+Estimate!N42+Estimate!N44+Estimate!N46+Estimate!N48</f>
        <v>6268563.8080000002</v>
      </c>
    </row>
    <row r="16" spans="1:4" ht="24.75" customHeight="1" x14ac:dyDescent="0.2">
      <c r="A16" s="87">
        <v>230700</v>
      </c>
      <c r="B16" s="87" t="s">
        <v>121</v>
      </c>
      <c r="C16" s="89">
        <f>Estimate!N51+Estimate!N55+Estimate!N56+Estimate!N57+Estimate!N58+Estimate!N61+Estimate!N62+Estimate!N63</f>
        <v>5326094.54</v>
      </c>
    </row>
    <row r="17" spans="1:11" ht="24.75" customHeight="1" x14ac:dyDescent="0.2">
      <c r="A17" s="87">
        <v>230800</v>
      </c>
      <c r="B17" s="87" t="s">
        <v>122</v>
      </c>
      <c r="C17" s="89">
        <f>Estimate!N66</f>
        <v>117519.99999999999</v>
      </c>
    </row>
    <row r="18" spans="1:11" ht="24.75" customHeight="1" x14ac:dyDescent="0.2">
      <c r="A18" s="87">
        <v>230900</v>
      </c>
      <c r="B18" s="87" t="s">
        <v>123</v>
      </c>
      <c r="C18" s="90" t="s">
        <v>117</v>
      </c>
    </row>
    <row r="19" spans="1:11" ht="24.75" customHeight="1" x14ac:dyDescent="0.2">
      <c r="A19" s="87">
        <v>232100</v>
      </c>
      <c r="B19" s="87" t="s">
        <v>62</v>
      </c>
      <c r="C19" s="89">
        <f>Estimate!N70+Estimate!N71+Estimate!N74+Estimate!N75+Estimate!N76+Estimate!N79+Estimate!N80+Estimate!N81+Estimate!N82</f>
        <v>4700365.175999999</v>
      </c>
    </row>
    <row r="20" spans="1:11" ht="24.75" customHeight="1" x14ac:dyDescent="0.2">
      <c r="A20" s="87">
        <v>233100</v>
      </c>
      <c r="B20" s="87" t="s">
        <v>63</v>
      </c>
      <c r="C20" s="89">
        <f>Estimate!N86+Estimate!N87</f>
        <v>4814794.3999999994</v>
      </c>
    </row>
    <row r="21" spans="1:11" ht="24.75" customHeight="1" x14ac:dyDescent="0.2">
      <c r="A21" s="87">
        <v>233300</v>
      </c>
      <c r="B21" s="87" t="s">
        <v>64</v>
      </c>
      <c r="C21" s="89">
        <f>Estimate!N90</f>
        <v>142199.19999999998</v>
      </c>
    </row>
    <row r="22" spans="1:11" ht="24.75" customHeight="1" x14ac:dyDescent="0.2">
      <c r="A22" s="87">
        <v>233700</v>
      </c>
      <c r="B22" s="87" t="s">
        <v>65</v>
      </c>
      <c r="C22" s="89">
        <f>Estimate!N95+Estimate!N96+Estimate!N97</f>
        <v>423071.99999999994</v>
      </c>
    </row>
    <row r="23" spans="1:11" ht="24.75" customHeight="1" x14ac:dyDescent="0.2">
      <c r="A23" s="91">
        <v>238219</v>
      </c>
      <c r="B23" s="87" t="s">
        <v>124</v>
      </c>
      <c r="C23" s="89">
        <f>Estimate!N100+Estimate!N101</f>
        <v>105767.99999999999</v>
      </c>
    </row>
    <row r="24" spans="1:11" ht="24.75" customHeight="1" x14ac:dyDescent="0.2">
      <c r="A24" s="75"/>
      <c r="B24" s="75" t="s">
        <v>131</v>
      </c>
      <c r="C24" s="76">
        <f>C23+C22+C21+C20+C19+C17+C16+C15</f>
        <v>21898377.123999998</v>
      </c>
    </row>
    <row r="26" spans="1:11" x14ac:dyDescent="0.2">
      <c r="A26" s="92" t="s">
        <v>125</v>
      </c>
      <c r="B26" s="95" t="s">
        <v>126</v>
      </c>
      <c r="C26" s="95"/>
    </row>
    <row r="27" spans="1:11" ht="16.5" customHeight="1" x14ac:dyDescent="0.2">
      <c r="A27" s="92"/>
      <c r="B27" s="86"/>
      <c r="C27" s="86"/>
    </row>
    <row r="28" spans="1:11" customFormat="1" ht="15" x14ac:dyDescent="0.25">
      <c r="A28" s="103" t="s">
        <v>142</v>
      </c>
      <c r="B28" s="103"/>
      <c r="C28" s="103"/>
      <c r="D28" s="103"/>
      <c r="E28" s="103"/>
      <c r="F28" s="103"/>
      <c r="G28" s="103"/>
      <c r="H28" s="103"/>
      <c r="I28" s="103"/>
      <c r="K28" s="104"/>
    </row>
    <row r="29" spans="1:11" customFormat="1" ht="15" x14ac:dyDescent="0.25">
      <c r="A29" s="105"/>
      <c r="B29" s="105"/>
      <c r="C29" s="105"/>
      <c r="D29" s="105"/>
      <c r="E29" s="105"/>
      <c r="F29" s="105"/>
      <c r="G29" s="105"/>
      <c r="H29" s="105"/>
      <c r="I29" s="105"/>
      <c r="K29" s="104"/>
    </row>
    <row r="30" spans="1:11" customFormat="1" ht="15" x14ac:dyDescent="0.25">
      <c r="A30" s="105"/>
      <c r="B30" s="105"/>
      <c r="C30" s="105"/>
      <c r="D30" s="105"/>
      <c r="E30" s="105"/>
      <c r="F30" s="105"/>
      <c r="G30" s="105"/>
      <c r="H30" s="105"/>
      <c r="I30" s="105"/>
      <c r="K30" s="104"/>
    </row>
    <row r="31" spans="1:11" customFormat="1" ht="15" x14ac:dyDescent="0.25">
      <c r="A31" s="105"/>
      <c r="B31" s="105"/>
      <c r="C31" s="105"/>
      <c r="D31" s="105"/>
      <c r="E31" s="105"/>
      <c r="F31" s="105"/>
      <c r="G31" s="105"/>
      <c r="H31" s="105"/>
      <c r="I31" s="105"/>
      <c r="K31" s="104"/>
    </row>
    <row r="32" spans="1:11" customFormat="1" ht="125.25" customHeight="1" x14ac:dyDescent="0.25">
      <c r="A32" s="106" t="s">
        <v>143</v>
      </c>
      <c r="B32" s="106"/>
      <c r="C32" s="106"/>
      <c r="D32" s="106"/>
      <c r="E32" s="106"/>
      <c r="F32" s="106"/>
      <c r="G32" s="106"/>
      <c r="H32" s="106"/>
      <c r="I32" s="106"/>
      <c r="K32" s="104"/>
    </row>
    <row r="33" spans="1:11" customFormat="1" ht="1.5" customHeight="1" x14ac:dyDescent="0.25">
      <c r="A33" s="108"/>
      <c r="B33" s="108"/>
      <c r="C33" s="108"/>
      <c r="D33" s="108"/>
      <c r="E33" s="108"/>
      <c r="F33" s="108"/>
      <c r="G33" s="108"/>
      <c r="H33" s="108"/>
      <c r="I33" s="108"/>
      <c r="K33" s="107"/>
    </row>
    <row r="34" spans="1:11" customFormat="1" ht="20.25" hidden="1" customHeight="1" x14ac:dyDescent="0.25">
      <c r="K34" s="107"/>
    </row>
    <row r="35" spans="1:11" customFormat="1" ht="19.5" hidden="1" customHeight="1" x14ac:dyDescent="0.25">
      <c r="K35" s="107"/>
    </row>
    <row r="36" spans="1:11" customFormat="1" ht="17.25" hidden="1" customHeight="1" x14ac:dyDescent="0.25">
      <c r="K36" s="107"/>
    </row>
    <row r="37" spans="1:11" customFormat="1" ht="17.25" hidden="1" customHeight="1" x14ac:dyDescent="0.25">
      <c r="K37" s="107"/>
    </row>
    <row r="38" spans="1:11" customFormat="1" ht="15" hidden="1" x14ac:dyDescent="0.25">
      <c r="K38" s="107"/>
    </row>
    <row r="39" spans="1:11" customFormat="1" ht="18.75" customHeight="1" x14ac:dyDescent="0.25">
      <c r="K39" s="107"/>
    </row>
  </sheetData>
  <mergeCells count="4">
    <mergeCell ref="A11:C11"/>
    <mergeCell ref="B26:C26"/>
    <mergeCell ref="A28:I28"/>
    <mergeCell ref="A32:I32"/>
  </mergeCells>
  <hyperlinks>
    <hyperlink ref="A8" r:id="rId1" xr:uid="{79C65D2F-E1C8-4BB5-8259-D32BFFCF3A37}"/>
  </hyperlinks>
  <pageMargins left="0.7" right="0.7" top="0.75" bottom="0.75" header="0.3" footer="0.3"/>
  <pageSetup paperSize="9" orientation="portrait" horizontalDpi="4294967295" verticalDpi="4294967295" r:id="rId2"/>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F7FFC-9926-4564-9C42-816C7B6A101C}">
  <sheetPr>
    <pageSetUpPr fitToPage="1"/>
  </sheetPr>
  <dimension ref="A1:AH201"/>
  <sheetViews>
    <sheetView tabSelected="1" topLeftCell="A88" zoomScaleNormal="100" zoomScaleSheetLayoutView="100" zoomScalePageLayoutView="70" workbookViewId="0">
      <selection activeCell="C24" sqref="C24"/>
    </sheetView>
  </sheetViews>
  <sheetFormatPr defaultRowHeight="16.5" x14ac:dyDescent="0.25"/>
  <cols>
    <col min="1" max="1" width="13.140625" style="1" customWidth="1"/>
    <col min="2" max="2" width="52.7109375" style="2" customWidth="1"/>
    <col min="3" max="7" width="16.7109375" style="1" hidden="1" customWidth="1"/>
    <col min="8" max="8" width="8.7109375" style="1" customWidth="1"/>
    <col min="9" max="9" width="9" style="1" customWidth="1"/>
    <col min="10" max="10" width="12.7109375" style="1" customWidth="1"/>
    <col min="11" max="11" width="17.28515625" style="1" bestFit="1" customWidth="1"/>
    <col min="12" max="12" width="16" style="1" bestFit="1" customWidth="1"/>
    <col min="13" max="13" width="16.42578125" style="1" bestFit="1" customWidth="1"/>
    <col min="14" max="14" width="16.85546875" style="1" bestFit="1" customWidth="1"/>
    <col min="15" max="16384" width="9.140625" style="1"/>
  </cols>
  <sheetData>
    <row r="1" spans="1:14" x14ac:dyDescent="0.25">
      <c r="A1" s="78"/>
      <c r="B1" s="78"/>
      <c r="C1" s="78"/>
      <c r="D1" s="78"/>
      <c r="E1" s="78"/>
      <c r="F1" s="78"/>
      <c r="G1" s="78"/>
      <c r="H1" s="78"/>
      <c r="I1" s="78"/>
      <c r="J1" s="78"/>
      <c r="K1" s="78"/>
      <c r="L1" s="78"/>
      <c r="M1" s="78"/>
      <c r="N1" s="78"/>
    </row>
    <row r="2" spans="1:14" x14ac:dyDescent="0.25">
      <c r="A2" s="78"/>
      <c r="B2" s="78"/>
      <c r="C2" s="78"/>
      <c r="D2" s="78"/>
      <c r="E2" s="78"/>
      <c r="F2" s="78"/>
      <c r="G2" s="78"/>
      <c r="H2" s="78"/>
      <c r="I2" s="78"/>
      <c r="J2" s="78"/>
      <c r="K2" s="78"/>
      <c r="L2" s="78"/>
      <c r="M2" s="78"/>
      <c r="N2" s="78"/>
    </row>
    <row r="4" spans="1:14" x14ac:dyDescent="0.25">
      <c r="A4" s="82" t="s">
        <v>132</v>
      </c>
      <c r="B4" s="82"/>
      <c r="C4" s="82"/>
      <c r="D4" s="82"/>
      <c r="E4" s="82"/>
      <c r="F4" s="82"/>
      <c r="G4" s="82"/>
      <c r="H4" s="82"/>
      <c r="I4" s="82"/>
      <c r="J4" s="82"/>
      <c r="K4" s="82"/>
      <c r="L4" s="82"/>
      <c r="M4" s="82"/>
      <c r="N4" s="82"/>
    </row>
    <row r="6" spans="1:14" s="3" customFormat="1" ht="33" x14ac:dyDescent="0.25">
      <c r="A6" s="75" t="s">
        <v>0</v>
      </c>
      <c r="B6" s="75" t="s">
        <v>127</v>
      </c>
      <c r="C6" s="84" t="s">
        <v>2</v>
      </c>
      <c r="D6" s="84"/>
      <c r="E6" s="84" t="s">
        <v>3</v>
      </c>
      <c r="F6" s="84"/>
      <c r="G6" s="75" t="s">
        <v>4</v>
      </c>
      <c r="H6" s="75" t="s">
        <v>6</v>
      </c>
      <c r="I6" s="75" t="s">
        <v>1</v>
      </c>
      <c r="J6" s="75" t="s">
        <v>128</v>
      </c>
      <c r="K6" s="75" t="s">
        <v>129</v>
      </c>
      <c r="L6" s="75" t="s">
        <v>133</v>
      </c>
      <c r="M6" s="75" t="s">
        <v>130</v>
      </c>
      <c r="N6" s="75" t="s">
        <v>134</v>
      </c>
    </row>
    <row r="7" spans="1:14" x14ac:dyDescent="0.25">
      <c r="A7" s="71">
        <v>230010</v>
      </c>
      <c r="B7" s="81" t="s">
        <v>13</v>
      </c>
      <c r="C7" s="81"/>
      <c r="D7" s="81"/>
      <c r="E7" s="81"/>
      <c r="F7" s="81"/>
      <c r="G7" s="81"/>
      <c r="H7" s="72"/>
      <c r="I7" s="72"/>
      <c r="J7" s="73"/>
      <c r="K7" s="73"/>
      <c r="L7" s="73"/>
      <c r="M7" s="73"/>
      <c r="N7" s="74"/>
    </row>
    <row r="8" spans="1:14" ht="49.5" x14ac:dyDescent="0.25">
      <c r="A8" s="4" t="s">
        <v>7</v>
      </c>
      <c r="B8" s="5" t="s">
        <v>73</v>
      </c>
      <c r="C8" s="6"/>
      <c r="D8" s="6">
        <v>5000</v>
      </c>
      <c r="E8" s="6" t="e">
        <f>C8*#REF!</f>
        <v>#REF!</v>
      </c>
      <c r="F8" s="6" t="e">
        <f>D8*#REF!</f>
        <v>#REF!</v>
      </c>
      <c r="G8" s="6" t="e">
        <f>F8+E8</f>
        <v>#REF!</v>
      </c>
      <c r="H8" s="7">
        <v>1</v>
      </c>
      <c r="I8" s="8" t="s">
        <v>12</v>
      </c>
      <c r="J8" s="9" t="s">
        <v>117</v>
      </c>
      <c r="K8" s="9" t="s">
        <v>117</v>
      </c>
      <c r="L8" s="9" t="s">
        <v>117</v>
      </c>
      <c r="M8" s="9" t="s">
        <v>117</v>
      </c>
      <c r="N8" s="10" t="s">
        <v>117</v>
      </c>
    </row>
    <row r="9" spans="1:14" ht="49.5" x14ac:dyDescent="0.25">
      <c r="A9" s="4" t="s">
        <v>8</v>
      </c>
      <c r="B9" s="5" t="s">
        <v>74</v>
      </c>
      <c r="C9" s="6"/>
      <c r="D9" s="6">
        <v>5000</v>
      </c>
      <c r="E9" s="6" t="e">
        <f>C9*#REF!</f>
        <v>#REF!</v>
      </c>
      <c r="F9" s="6" t="e">
        <f>D9*#REF!</f>
        <v>#REF!</v>
      </c>
      <c r="G9" s="6" t="e">
        <f>F9+E9</f>
        <v>#REF!</v>
      </c>
      <c r="H9" s="7">
        <v>1</v>
      </c>
      <c r="I9" s="8" t="s">
        <v>12</v>
      </c>
      <c r="J9" s="9" t="s">
        <v>117</v>
      </c>
      <c r="K9" s="9" t="s">
        <v>117</v>
      </c>
      <c r="L9" s="9" t="s">
        <v>117</v>
      </c>
      <c r="M9" s="9" t="s">
        <v>117</v>
      </c>
      <c r="N9" s="10" t="s">
        <v>117</v>
      </c>
    </row>
    <row r="10" spans="1:14" ht="165" x14ac:dyDescent="0.25">
      <c r="A10" s="4" t="s">
        <v>10</v>
      </c>
      <c r="B10" s="5" t="s">
        <v>11</v>
      </c>
      <c r="C10" s="6"/>
      <c r="D10" s="6"/>
      <c r="E10" s="6"/>
      <c r="F10" s="6"/>
      <c r="G10" s="6"/>
      <c r="H10" s="11"/>
      <c r="I10" s="11"/>
      <c r="J10" s="12"/>
      <c r="K10" s="12"/>
      <c r="L10" s="12"/>
      <c r="M10" s="12"/>
      <c r="N10" s="13"/>
    </row>
    <row r="11" spans="1:14" x14ac:dyDescent="0.25">
      <c r="A11" s="4"/>
      <c r="B11" s="5"/>
      <c r="C11" s="6"/>
      <c r="D11" s="6"/>
      <c r="E11" s="6"/>
      <c r="F11" s="6"/>
      <c r="G11" s="6"/>
      <c r="H11" s="11"/>
      <c r="I11" s="11"/>
      <c r="J11" s="12"/>
      <c r="K11" s="12"/>
      <c r="L11" s="12"/>
      <c r="M11" s="12"/>
      <c r="N11" s="13"/>
    </row>
    <row r="12" spans="1:14" x14ac:dyDescent="0.25">
      <c r="A12" s="14">
        <v>230100</v>
      </c>
      <c r="B12" s="83" t="s">
        <v>14</v>
      </c>
      <c r="C12" s="83"/>
      <c r="D12" s="83"/>
      <c r="E12" s="83"/>
      <c r="F12" s="83"/>
      <c r="G12" s="83"/>
      <c r="H12" s="11"/>
      <c r="I12" s="11"/>
      <c r="J12" s="12"/>
      <c r="K12" s="12"/>
      <c r="L12" s="12"/>
      <c r="M12" s="12"/>
      <c r="N12" s="13"/>
    </row>
    <row r="13" spans="1:14" x14ac:dyDescent="0.25">
      <c r="A13" s="4">
        <v>230113</v>
      </c>
      <c r="B13" s="5" t="s">
        <v>14</v>
      </c>
      <c r="C13" s="6"/>
      <c r="D13" s="6"/>
      <c r="E13" s="6"/>
      <c r="F13" s="6"/>
      <c r="G13" s="6"/>
      <c r="H13" s="11"/>
      <c r="I13" s="11"/>
      <c r="J13" s="12"/>
      <c r="K13" s="12"/>
      <c r="L13" s="12"/>
      <c r="M13" s="12"/>
      <c r="N13" s="13"/>
    </row>
    <row r="14" spans="1:14" x14ac:dyDescent="0.25">
      <c r="A14" s="4" t="s">
        <v>7</v>
      </c>
      <c r="B14" s="5" t="s">
        <v>59</v>
      </c>
      <c r="C14" s="6">
        <v>25000</v>
      </c>
      <c r="D14" s="6"/>
      <c r="E14" s="6" t="e">
        <f>C14*#REF!</f>
        <v>#REF!</v>
      </c>
      <c r="F14" s="6" t="e">
        <f>D14*#REF!</f>
        <v>#REF!</v>
      </c>
      <c r="G14" s="6" t="e">
        <f>F14+E14</f>
        <v>#REF!</v>
      </c>
      <c r="H14" s="7">
        <v>1</v>
      </c>
      <c r="I14" s="8" t="s">
        <v>12</v>
      </c>
      <c r="J14" s="9" t="s">
        <v>117</v>
      </c>
      <c r="K14" s="9" t="s">
        <v>117</v>
      </c>
      <c r="L14" s="9" t="s">
        <v>117</v>
      </c>
      <c r="M14" s="9" t="s">
        <v>117</v>
      </c>
      <c r="N14" s="10" t="s">
        <v>117</v>
      </c>
    </row>
    <row r="15" spans="1:14" x14ac:dyDescent="0.25">
      <c r="A15" s="14">
        <v>230500</v>
      </c>
      <c r="B15" s="83" t="s">
        <v>15</v>
      </c>
      <c r="C15" s="83"/>
      <c r="D15" s="83"/>
      <c r="E15" s="83"/>
      <c r="F15" s="83"/>
      <c r="G15" s="83"/>
      <c r="H15" s="11"/>
      <c r="I15" s="11"/>
      <c r="J15" s="12"/>
      <c r="K15" s="12"/>
      <c r="L15" s="12"/>
      <c r="M15" s="12"/>
      <c r="N15" s="13"/>
    </row>
    <row r="16" spans="1:14" x14ac:dyDescent="0.25">
      <c r="A16" s="14">
        <v>230513.13</v>
      </c>
      <c r="B16" s="15" t="s">
        <v>111</v>
      </c>
      <c r="C16" s="6"/>
      <c r="D16" s="6"/>
      <c r="E16" s="6"/>
      <c r="F16" s="6"/>
      <c r="G16" s="6"/>
      <c r="H16" s="11"/>
      <c r="I16" s="11"/>
      <c r="J16" s="12"/>
      <c r="K16" s="12"/>
      <c r="L16" s="12"/>
      <c r="M16" s="12"/>
      <c r="N16" s="13"/>
    </row>
    <row r="17" spans="1:14" ht="181.5" x14ac:dyDescent="0.25">
      <c r="A17" s="14" t="s">
        <v>7</v>
      </c>
      <c r="B17" s="5" t="s">
        <v>76</v>
      </c>
      <c r="C17" s="6">
        <v>35000</v>
      </c>
      <c r="D17" s="6">
        <v>5000</v>
      </c>
      <c r="E17" s="6" t="e">
        <f>C17*#REF!</f>
        <v>#REF!</v>
      </c>
      <c r="F17" s="6" t="e">
        <f>D17*#REF!</f>
        <v>#REF!</v>
      </c>
      <c r="G17" s="6" t="e">
        <f>F17+E17</f>
        <v>#REF!</v>
      </c>
      <c r="H17" s="7">
        <v>8</v>
      </c>
      <c r="I17" s="8" t="s">
        <v>5</v>
      </c>
      <c r="J17" s="9">
        <v>82263.999999999985</v>
      </c>
      <c r="K17" s="9">
        <f>J17*H17</f>
        <v>658111.99999999988</v>
      </c>
      <c r="L17" s="9">
        <v>1762.7999999999997</v>
      </c>
      <c r="M17" s="9">
        <f>L17*H17</f>
        <v>14102.399999999998</v>
      </c>
      <c r="N17" s="16">
        <f>M17+K17</f>
        <v>672214.39999999991</v>
      </c>
    </row>
    <row r="18" spans="1:14" x14ac:dyDescent="0.25">
      <c r="A18" s="14">
        <v>230513.16</v>
      </c>
      <c r="B18" s="15" t="s">
        <v>53</v>
      </c>
      <c r="C18" s="6"/>
      <c r="D18" s="6"/>
      <c r="E18" s="6"/>
      <c r="F18" s="6"/>
      <c r="G18" s="6"/>
      <c r="H18" s="11"/>
      <c r="I18" s="11"/>
      <c r="J18" s="12"/>
      <c r="K18" s="9">
        <f t="shared" ref="K18:K81" si="0">J18*H18</f>
        <v>0</v>
      </c>
      <c r="L18" s="9"/>
      <c r="M18" s="9">
        <f t="shared" ref="M18:M81" si="1">L18*H18</f>
        <v>0</v>
      </c>
      <c r="N18" s="16">
        <f t="shared" ref="N18:N81" si="2">M18+K18</f>
        <v>0</v>
      </c>
    </row>
    <row r="19" spans="1:14" ht="82.5" x14ac:dyDescent="0.25">
      <c r="A19" s="14" t="s">
        <v>7</v>
      </c>
      <c r="B19" s="5" t="s">
        <v>16</v>
      </c>
      <c r="C19" s="6">
        <v>40000</v>
      </c>
      <c r="D19" s="6">
        <v>15000</v>
      </c>
      <c r="E19" s="6" t="e">
        <f>C19*#REF!</f>
        <v>#REF!</v>
      </c>
      <c r="F19" s="6" t="e">
        <f>D19*#REF!</f>
        <v>#REF!</v>
      </c>
      <c r="G19" s="6" t="e">
        <f>F19+E19</f>
        <v>#REF!</v>
      </c>
      <c r="H19" s="7">
        <v>1</v>
      </c>
      <c r="I19" s="8" t="s">
        <v>12</v>
      </c>
      <c r="J19" s="9">
        <v>352559.99999999994</v>
      </c>
      <c r="K19" s="9">
        <f t="shared" si="0"/>
        <v>352559.99999999994</v>
      </c>
      <c r="L19" s="9">
        <v>58759.999999999993</v>
      </c>
      <c r="M19" s="9">
        <f t="shared" si="1"/>
        <v>58759.999999999993</v>
      </c>
      <c r="N19" s="16">
        <f t="shared" si="2"/>
        <v>411319.99999999994</v>
      </c>
    </row>
    <row r="20" spans="1:14" x14ac:dyDescent="0.25">
      <c r="A20" s="17">
        <v>230519</v>
      </c>
      <c r="B20" s="15" t="s">
        <v>18</v>
      </c>
      <c r="C20" s="6"/>
      <c r="D20" s="6"/>
      <c r="E20" s="6"/>
      <c r="F20" s="6"/>
      <c r="G20" s="6"/>
      <c r="H20" s="11"/>
      <c r="I20" s="11"/>
      <c r="J20" s="12"/>
      <c r="K20" s="9">
        <f t="shared" si="0"/>
        <v>0</v>
      </c>
      <c r="L20" s="9"/>
      <c r="M20" s="9">
        <f t="shared" si="1"/>
        <v>0</v>
      </c>
      <c r="N20" s="16">
        <f t="shared" si="2"/>
        <v>0</v>
      </c>
    </row>
    <row r="21" spans="1:14" ht="66" x14ac:dyDescent="0.25">
      <c r="A21" s="17" t="s">
        <v>7</v>
      </c>
      <c r="B21" s="18" t="s">
        <v>19</v>
      </c>
      <c r="C21" s="6"/>
      <c r="D21" s="6"/>
      <c r="E21" s="6"/>
      <c r="F21" s="6"/>
      <c r="G21" s="6"/>
      <c r="H21" s="11"/>
      <c r="I21" s="11"/>
      <c r="J21" s="12"/>
      <c r="K21" s="9">
        <f t="shared" si="0"/>
        <v>0</v>
      </c>
      <c r="L21" s="9"/>
      <c r="M21" s="9">
        <f t="shared" si="1"/>
        <v>0</v>
      </c>
      <c r="N21" s="16">
        <f t="shared" si="2"/>
        <v>0</v>
      </c>
    </row>
    <row r="22" spans="1:14" x14ac:dyDescent="0.25">
      <c r="A22" s="17"/>
      <c r="B22" s="19" t="s">
        <v>108</v>
      </c>
      <c r="C22" s="6"/>
      <c r="D22" s="6"/>
      <c r="E22" s="6"/>
      <c r="F22" s="6"/>
      <c r="G22" s="6"/>
      <c r="H22" s="20"/>
      <c r="I22" s="20"/>
      <c r="J22" s="21"/>
      <c r="K22" s="9">
        <f t="shared" si="0"/>
        <v>0</v>
      </c>
      <c r="L22" s="9"/>
      <c r="M22" s="9">
        <f t="shared" si="1"/>
        <v>0</v>
      </c>
      <c r="N22" s="16">
        <f t="shared" si="2"/>
        <v>0</v>
      </c>
    </row>
    <row r="23" spans="1:14" x14ac:dyDescent="0.25">
      <c r="A23" s="22" t="s">
        <v>51</v>
      </c>
      <c r="B23" s="18" t="s">
        <v>55</v>
      </c>
      <c r="C23" s="23">
        <v>9000</v>
      </c>
      <c r="D23" s="23">
        <v>500</v>
      </c>
      <c r="E23" s="6" t="e">
        <f>C23*#REF!</f>
        <v>#REF!</v>
      </c>
      <c r="F23" s="6" t="e">
        <f>D23*#REF!</f>
        <v>#REF!</v>
      </c>
      <c r="G23" s="6" t="e">
        <f t="shared" ref="G23:G26" si="3">F23+E23</f>
        <v>#REF!</v>
      </c>
      <c r="H23" s="24" t="s">
        <v>115</v>
      </c>
      <c r="I23" s="25" t="s">
        <v>5</v>
      </c>
      <c r="J23" s="9">
        <v>12104.559999999998</v>
      </c>
      <c r="K23" s="9">
        <f t="shared" si="0"/>
        <v>193672.95999999996</v>
      </c>
      <c r="L23" s="9">
        <v>1175.2</v>
      </c>
      <c r="M23" s="9">
        <f t="shared" si="1"/>
        <v>18803.2</v>
      </c>
      <c r="N23" s="16">
        <f t="shared" si="2"/>
        <v>212476.15999999997</v>
      </c>
    </row>
    <row r="24" spans="1:14" x14ac:dyDescent="0.25">
      <c r="A24" s="22" t="s">
        <v>54</v>
      </c>
      <c r="B24" s="18" t="s">
        <v>20</v>
      </c>
      <c r="C24" s="23">
        <v>7000</v>
      </c>
      <c r="D24" s="23">
        <v>500</v>
      </c>
      <c r="E24" s="6" t="e">
        <f>C24*#REF!</f>
        <v>#REF!</v>
      </c>
      <c r="F24" s="6" t="e">
        <f>D24*#REF!</f>
        <v>#REF!</v>
      </c>
      <c r="G24" s="6" t="e">
        <f t="shared" si="3"/>
        <v>#REF!</v>
      </c>
      <c r="H24" s="24" t="s">
        <v>115</v>
      </c>
      <c r="I24" s="25" t="s">
        <v>5</v>
      </c>
      <c r="J24" s="9">
        <v>11164.399999999998</v>
      </c>
      <c r="K24" s="9">
        <f t="shared" si="0"/>
        <v>178630.39999999997</v>
      </c>
      <c r="L24" s="9">
        <v>1175.2</v>
      </c>
      <c r="M24" s="9">
        <f t="shared" si="1"/>
        <v>18803.2</v>
      </c>
      <c r="N24" s="16">
        <f t="shared" si="2"/>
        <v>197433.59999999998</v>
      </c>
    </row>
    <row r="25" spans="1:14" x14ac:dyDescent="0.25">
      <c r="A25" s="22" t="s">
        <v>22</v>
      </c>
      <c r="B25" s="18" t="s">
        <v>23</v>
      </c>
      <c r="C25" s="23">
        <v>1800</v>
      </c>
      <c r="D25" s="23">
        <v>300</v>
      </c>
      <c r="E25" s="6" t="e">
        <f>C25*#REF!</f>
        <v>#REF!</v>
      </c>
      <c r="F25" s="6" t="e">
        <f>D25*#REF!</f>
        <v>#REF!</v>
      </c>
      <c r="G25" s="6" t="e">
        <f t="shared" si="3"/>
        <v>#REF!</v>
      </c>
      <c r="H25" s="24" t="s">
        <v>115</v>
      </c>
      <c r="I25" s="25" t="s">
        <v>5</v>
      </c>
      <c r="J25" s="9">
        <v>2350.4</v>
      </c>
      <c r="K25" s="9">
        <f t="shared" si="0"/>
        <v>37606.400000000001</v>
      </c>
      <c r="L25" s="9">
        <v>1175.2</v>
      </c>
      <c r="M25" s="9">
        <f t="shared" si="1"/>
        <v>18803.2</v>
      </c>
      <c r="N25" s="16">
        <f t="shared" si="2"/>
        <v>56409.600000000006</v>
      </c>
    </row>
    <row r="26" spans="1:14" x14ac:dyDescent="0.25">
      <c r="A26" s="22" t="s">
        <v>24</v>
      </c>
      <c r="B26" s="18" t="s">
        <v>77</v>
      </c>
      <c r="C26" s="23">
        <v>3500</v>
      </c>
      <c r="D26" s="23">
        <v>500</v>
      </c>
      <c r="E26" s="6" t="e">
        <f>C26*#REF!</f>
        <v>#REF!</v>
      </c>
      <c r="F26" s="6" t="e">
        <f>D26*#REF!</f>
        <v>#REF!</v>
      </c>
      <c r="G26" s="6" t="e">
        <f t="shared" si="3"/>
        <v>#REF!</v>
      </c>
      <c r="H26" s="24" t="s">
        <v>115</v>
      </c>
      <c r="I26" s="25" t="s">
        <v>5</v>
      </c>
      <c r="J26" s="9">
        <v>11751.999999999998</v>
      </c>
      <c r="K26" s="9">
        <f t="shared" si="0"/>
        <v>188031.99999999997</v>
      </c>
      <c r="L26" s="9">
        <v>1175.2</v>
      </c>
      <c r="M26" s="9">
        <f t="shared" si="1"/>
        <v>18803.2</v>
      </c>
      <c r="N26" s="16">
        <f t="shared" si="2"/>
        <v>206835.19999999998</v>
      </c>
    </row>
    <row r="27" spans="1:14" x14ac:dyDescent="0.25">
      <c r="A27" s="17">
        <v>230523</v>
      </c>
      <c r="B27" s="15" t="s">
        <v>25</v>
      </c>
      <c r="C27" s="6"/>
      <c r="D27" s="6"/>
      <c r="E27" s="6"/>
      <c r="F27" s="6"/>
      <c r="G27" s="6"/>
      <c r="H27" s="11"/>
      <c r="I27" s="11"/>
      <c r="J27" s="12"/>
      <c r="K27" s="9">
        <f t="shared" si="0"/>
        <v>0</v>
      </c>
      <c r="L27" s="9"/>
      <c r="M27" s="9">
        <f t="shared" si="1"/>
        <v>0</v>
      </c>
      <c r="N27" s="16">
        <f t="shared" si="2"/>
        <v>0</v>
      </c>
    </row>
    <row r="28" spans="1:14" ht="82.5" x14ac:dyDescent="0.25">
      <c r="A28" s="22"/>
      <c r="B28" s="18" t="s">
        <v>26</v>
      </c>
      <c r="C28" s="6"/>
      <c r="D28" s="6"/>
      <c r="E28" s="6"/>
      <c r="F28" s="6"/>
      <c r="G28" s="6"/>
      <c r="H28" s="11"/>
      <c r="I28" s="11"/>
      <c r="J28" s="12"/>
      <c r="K28" s="9">
        <f t="shared" si="0"/>
        <v>0</v>
      </c>
      <c r="L28" s="9"/>
      <c r="M28" s="9">
        <f t="shared" si="1"/>
        <v>0</v>
      </c>
      <c r="N28" s="16">
        <f t="shared" si="2"/>
        <v>0</v>
      </c>
    </row>
    <row r="29" spans="1:14" x14ac:dyDescent="0.25">
      <c r="A29" s="22" t="s">
        <v>68</v>
      </c>
      <c r="B29" s="19" t="s">
        <v>108</v>
      </c>
      <c r="C29" s="26"/>
      <c r="D29" s="26"/>
      <c r="E29" s="26"/>
      <c r="F29" s="26"/>
      <c r="G29" s="26"/>
      <c r="H29" s="11"/>
      <c r="I29" s="11"/>
      <c r="J29" s="12"/>
      <c r="K29" s="9">
        <f t="shared" si="0"/>
        <v>0</v>
      </c>
      <c r="L29" s="9"/>
      <c r="M29" s="9">
        <f t="shared" si="1"/>
        <v>0</v>
      </c>
      <c r="N29" s="16">
        <f t="shared" si="2"/>
        <v>0</v>
      </c>
    </row>
    <row r="30" spans="1:14" x14ac:dyDescent="0.25">
      <c r="A30" s="22" t="s">
        <v>7</v>
      </c>
      <c r="B30" s="18" t="s">
        <v>66</v>
      </c>
      <c r="C30" s="26"/>
      <c r="D30" s="26"/>
      <c r="E30" s="26"/>
      <c r="F30" s="26"/>
      <c r="G30" s="26"/>
      <c r="H30" s="27"/>
      <c r="I30" s="25"/>
      <c r="J30" s="12"/>
      <c r="K30" s="9">
        <f t="shared" si="0"/>
        <v>0</v>
      </c>
      <c r="L30" s="9"/>
      <c r="M30" s="9">
        <f t="shared" si="1"/>
        <v>0</v>
      </c>
      <c r="N30" s="16">
        <f t="shared" si="2"/>
        <v>0</v>
      </c>
    </row>
    <row r="31" spans="1:14" x14ac:dyDescent="0.25">
      <c r="A31" s="22"/>
      <c r="B31" s="18" t="s">
        <v>29</v>
      </c>
      <c r="C31" s="28">
        <v>14000</v>
      </c>
      <c r="D31" s="28">
        <v>1000</v>
      </c>
      <c r="E31" s="6" t="e">
        <f>C31*#REF!</f>
        <v>#REF!</v>
      </c>
      <c r="F31" s="6" t="e">
        <f>D31*#REF!</f>
        <v>#REF!</v>
      </c>
      <c r="G31" s="6" t="e">
        <f t="shared" ref="G31" si="4">F31+E31</f>
        <v>#REF!</v>
      </c>
      <c r="H31" s="24" t="s">
        <v>115</v>
      </c>
      <c r="I31" s="25" t="s">
        <v>5</v>
      </c>
      <c r="J31" s="29">
        <v>27617.199999999997</v>
      </c>
      <c r="K31" s="9">
        <f t="shared" si="0"/>
        <v>441875.19999999995</v>
      </c>
      <c r="L31" s="9">
        <v>1762.7999999999997</v>
      </c>
      <c r="M31" s="9">
        <f t="shared" si="1"/>
        <v>28204.799999999996</v>
      </c>
      <c r="N31" s="16">
        <f t="shared" si="2"/>
        <v>470079.99999999994</v>
      </c>
    </row>
    <row r="32" spans="1:14" x14ac:dyDescent="0.25">
      <c r="A32" s="22"/>
      <c r="B32" s="18" t="s">
        <v>113</v>
      </c>
      <c r="C32" s="28"/>
      <c r="D32" s="28"/>
      <c r="E32" s="6"/>
      <c r="F32" s="6"/>
      <c r="G32" s="6"/>
      <c r="H32" s="24" t="s">
        <v>98</v>
      </c>
      <c r="I32" s="25" t="s">
        <v>5</v>
      </c>
      <c r="J32" s="29">
        <v>78150.8</v>
      </c>
      <c r="K32" s="9">
        <f t="shared" si="0"/>
        <v>156301.6</v>
      </c>
      <c r="L32" s="9">
        <v>1762.7999999999997</v>
      </c>
      <c r="M32" s="9">
        <f t="shared" si="1"/>
        <v>3525.5999999999995</v>
      </c>
      <c r="N32" s="16">
        <f t="shared" si="2"/>
        <v>159827.20000000001</v>
      </c>
    </row>
    <row r="33" spans="1:14" x14ac:dyDescent="0.25">
      <c r="A33" s="22" t="s">
        <v>8</v>
      </c>
      <c r="B33" s="18" t="s">
        <v>30</v>
      </c>
      <c r="C33" s="28"/>
      <c r="D33" s="28"/>
      <c r="E33" s="26"/>
      <c r="F33" s="26"/>
      <c r="G33" s="26"/>
      <c r="H33" s="24"/>
      <c r="I33" s="25"/>
      <c r="J33" s="29"/>
      <c r="K33" s="9">
        <f t="shared" si="0"/>
        <v>0</v>
      </c>
      <c r="L33" s="9"/>
      <c r="M33" s="9">
        <f t="shared" si="1"/>
        <v>0</v>
      </c>
      <c r="N33" s="16">
        <f t="shared" si="2"/>
        <v>0</v>
      </c>
    </row>
    <row r="34" spans="1:14" x14ac:dyDescent="0.25">
      <c r="A34" s="22"/>
      <c r="B34" s="18" t="s">
        <v>29</v>
      </c>
      <c r="C34" s="28">
        <v>19000</v>
      </c>
      <c r="D34" s="28">
        <v>1500</v>
      </c>
      <c r="E34" s="6" t="e">
        <f>C34*#REF!</f>
        <v>#REF!</v>
      </c>
      <c r="F34" s="6" t="e">
        <f>D34*#REF!</f>
        <v>#REF!</v>
      </c>
      <c r="G34" s="6" t="e">
        <f t="shared" ref="G34" si="5">F34+E34</f>
        <v>#REF!</v>
      </c>
      <c r="H34" s="24" t="s">
        <v>116</v>
      </c>
      <c r="I34" s="25" t="s">
        <v>5</v>
      </c>
      <c r="J34" s="29">
        <v>58172.399999999994</v>
      </c>
      <c r="K34" s="9">
        <f t="shared" si="0"/>
        <v>465379.19999999995</v>
      </c>
      <c r="L34" s="9">
        <v>1762.7999999999997</v>
      </c>
      <c r="M34" s="9">
        <f t="shared" si="1"/>
        <v>14102.399999999998</v>
      </c>
      <c r="N34" s="16">
        <f t="shared" si="2"/>
        <v>479481.59999999998</v>
      </c>
    </row>
    <row r="35" spans="1:14" x14ac:dyDescent="0.25">
      <c r="A35" s="22" t="s">
        <v>9</v>
      </c>
      <c r="B35" s="18" t="s">
        <v>67</v>
      </c>
      <c r="C35" s="28"/>
      <c r="D35" s="28"/>
      <c r="E35" s="26"/>
      <c r="F35" s="26"/>
      <c r="G35" s="26"/>
      <c r="H35" s="24"/>
      <c r="I35" s="25"/>
      <c r="J35" s="29"/>
      <c r="K35" s="9">
        <f t="shared" si="0"/>
        <v>0</v>
      </c>
      <c r="L35" s="9"/>
      <c r="M35" s="9">
        <f t="shared" si="1"/>
        <v>0</v>
      </c>
      <c r="N35" s="16">
        <f t="shared" si="2"/>
        <v>0</v>
      </c>
    </row>
    <row r="36" spans="1:14" x14ac:dyDescent="0.25">
      <c r="A36" s="22"/>
      <c r="B36" s="18" t="s">
        <v>29</v>
      </c>
      <c r="C36" s="28">
        <v>120000</v>
      </c>
      <c r="D36" s="28">
        <v>2500</v>
      </c>
      <c r="E36" s="6" t="e">
        <f>C36*#REF!</f>
        <v>#REF!</v>
      </c>
      <c r="F36" s="6" t="e">
        <f>D36*#REF!</f>
        <v>#REF!</v>
      </c>
      <c r="G36" s="6" t="e">
        <f t="shared" ref="G36" si="6">F36+E36</f>
        <v>#REF!</v>
      </c>
      <c r="H36" s="24" t="s">
        <v>116</v>
      </c>
      <c r="I36" s="25" t="s">
        <v>5</v>
      </c>
      <c r="J36" s="29">
        <v>297913.2</v>
      </c>
      <c r="K36" s="9">
        <f t="shared" si="0"/>
        <v>2383305.6</v>
      </c>
      <c r="L36" s="9">
        <v>1762.7999999999997</v>
      </c>
      <c r="M36" s="9">
        <f t="shared" si="1"/>
        <v>14102.399999999998</v>
      </c>
      <c r="N36" s="16">
        <f t="shared" si="2"/>
        <v>2397408</v>
      </c>
    </row>
    <row r="37" spans="1:14" x14ac:dyDescent="0.25">
      <c r="A37" s="22"/>
      <c r="B37" s="18" t="s">
        <v>58</v>
      </c>
      <c r="C37" s="28"/>
      <c r="D37" s="28"/>
      <c r="E37" s="6"/>
      <c r="F37" s="6"/>
      <c r="G37" s="6"/>
      <c r="H37" s="24"/>
      <c r="I37" s="25"/>
      <c r="J37" s="29"/>
      <c r="K37" s="9">
        <f t="shared" si="0"/>
        <v>0</v>
      </c>
      <c r="L37" s="9"/>
      <c r="M37" s="9">
        <f t="shared" si="1"/>
        <v>0</v>
      </c>
      <c r="N37" s="16">
        <f t="shared" si="2"/>
        <v>0</v>
      </c>
    </row>
    <row r="38" spans="1:14" x14ac:dyDescent="0.25">
      <c r="A38" s="22"/>
      <c r="B38" s="18" t="s">
        <v>29</v>
      </c>
      <c r="C38" s="28"/>
      <c r="D38" s="28"/>
      <c r="E38" s="6"/>
      <c r="F38" s="6"/>
      <c r="G38" s="6"/>
      <c r="H38" s="24" t="s">
        <v>116</v>
      </c>
      <c r="I38" s="25" t="s">
        <v>5</v>
      </c>
      <c r="J38" s="29">
        <v>64377.455999999998</v>
      </c>
      <c r="K38" s="9">
        <f t="shared" si="0"/>
        <v>515019.64799999999</v>
      </c>
      <c r="L38" s="9">
        <v>1762.7999999999997</v>
      </c>
      <c r="M38" s="9">
        <f t="shared" si="1"/>
        <v>14102.399999999998</v>
      </c>
      <c r="N38" s="16">
        <f t="shared" si="2"/>
        <v>529122.04799999995</v>
      </c>
    </row>
    <row r="39" spans="1:14" x14ac:dyDescent="0.25">
      <c r="A39" s="17">
        <v>230526</v>
      </c>
      <c r="B39" s="15" t="s">
        <v>31</v>
      </c>
      <c r="C39" s="6"/>
      <c r="D39" s="6"/>
      <c r="E39" s="6"/>
      <c r="F39" s="6"/>
      <c r="G39" s="6"/>
      <c r="H39" s="24"/>
      <c r="I39" s="25"/>
      <c r="J39" s="29"/>
      <c r="K39" s="9">
        <f t="shared" si="0"/>
        <v>0</v>
      </c>
      <c r="L39" s="9"/>
      <c r="M39" s="9">
        <f t="shared" si="1"/>
        <v>0</v>
      </c>
      <c r="N39" s="16">
        <f t="shared" si="2"/>
        <v>0</v>
      </c>
    </row>
    <row r="40" spans="1:14" ht="66" x14ac:dyDescent="0.25">
      <c r="A40" s="22" t="s">
        <v>7</v>
      </c>
      <c r="B40" s="18" t="s">
        <v>32</v>
      </c>
      <c r="C40" s="6">
        <v>40000</v>
      </c>
      <c r="D40" s="6">
        <v>10000</v>
      </c>
      <c r="E40" s="6" t="e">
        <f>C40*#REF!</f>
        <v>#REF!</v>
      </c>
      <c r="F40" s="6" t="e">
        <f>D40*#REF!</f>
        <v>#REF!</v>
      </c>
      <c r="G40" s="6" t="e">
        <f t="shared" ref="G40" si="7">F40+E40</f>
        <v>#REF!</v>
      </c>
      <c r="H40" s="24" t="s">
        <v>21</v>
      </c>
      <c r="I40" s="25" t="s">
        <v>12</v>
      </c>
      <c r="J40" s="29">
        <v>117519.99999999999</v>
      </c>
      <c r="K40" s="9">
        <f t="shared" si="0"/>
        <v>117519.99999999999</v>
      </c>
      <c r="L40" s="9">
        <v>11751.999999999998</v>
      </c>
      <c r="M40" s="9">
        <f t="shared" si="1"/>
        <v>11751.999999999998</v>
      </c>
      <c r="N40" s="16">
        <f t="shared" si="2"/>
        <v>129271.99999999999</v>
      </c>
    </row>
    <row r="41" spans="1:14" x14ac:dyDescent="0.25">
      <c r="A41" s="17">
        <v>230529.13</v>
      </c>
      <c r="B41" s="15" t="s">
        <v>33</v>
      </c>
      <c r="C41" s="6"/>
      <c r="D41" s="6"/>
      <c r="E41" s="6"/>
      <c r="F41" s="6"/>
      <c r="G41" s="6"/>
      <c r="H41" s="24"/>
      <c r="I41" s="25"/>
      <c r="J41" s="29"/>
      <c r="K41" s="9">
        <f t="shared" si="0"/>
        <v>0</v>
      </c>
      <c r="L41" s="9"/>
      <c r="M41" s="9">
        <f t="shared" si="1"/>
        <v>0</v>
      </c>
      <c r="N41" s="16">
        <f t="shared" si="2"/>
        <v>0</v>
      </c>
    </row>
    <row r="42" spans="1:14" ht="66" x14ac:dyDescent="0.25">
      <c r="A42" s="22" t="s">
        <v>7</v>
      </c>
      <c r="B42" s="18" t="s">
        <v>34</v>
      </c>
      <c r="C42" s="6">
        <v>20000</v>
      </c>
      <c r="D42" s="6">
        <v>10000</v>
      </c>
      <c r="E42" s="6" t="e">
        <f>C42*#REF!</f>
        <v>#REF!</v>
      </c>
      <c r="F42" s="6" t="e">
        <f>D42*#REF!</f>
        <v>#REF!</v>
      </c>
      <c r="G42" s="6" t="e">
        <f t="shared" ref="G42" si="8">F42+E42</f>
        <v>#REF!</v>
      </c>
      <c r="H42" s="24" t="s">
        <v>21</v>
      </c>
      <c r="I42" s="25" t="s">
        <v>12</v>
      </c>
      <c r="J42" s="29">
        <v>117519.99999999999</v>
      </c>
      <c r="K42" s="9">
        <f t="shared" si="0"/>
        <v>117519.99999999999</v>
      </c>
      <c r="L42" s="9">
        <v>11751.999999999998</v>
      </c>
      <c r="M42" s="9">
        <f t="shared" si="1"/>
        <v>11751.999999999998</v>
      </c>
      <c r="N42" s="16">
        <f t="shared" si="2"/>
        <v>129271.99999999999</v>
      </c>
    </row>
    <row r="43" spans="1:14" x14ac:dyDescent="0.25">
      <c r="A43" s="17">
        <v>230529.16</v>
      </c>
      <c r="B43" s="15" t="s">
        <v>35</v>
      </c>
      <c r="C43" s="6"/>
      <c r="D43" s="6"/>
      <c r="E43" s="6"/>
      <c r="F43" s="6"/>
      <c r="G43" s="6"/>
      <c r="H43" s="24"/>
      <c r="I43" s="25"/>
      <c r="J43" s="29"/>
      <c r="K43" s="9">
        <f t="shared" si="0"/>
        <v>0</v>
      </c>
      <c r="L43" s="9"/>
      <c r="M43" s="9">
        <f t="shared" si="1"/>
        <v>0</v>
      </c>
      <c r="N43" s="16">
        <f t="shared" si="2"/>
        <v>0</v>
      </c>
    </row>
    <row r="44" spans="1:14" ht="66" x14ac:dyDescent="0.25">
      <c r="A44" s="22" t="s">
        <v>7</v>
      </c>
      <c r="B44" s="18" t="s">
        <v>36</v>
      </c>
      <c r="C44" s="6">
        <v>30000</v>
      </c>
      <c r="D44" s="6">
        <v>15000</v>
      </c>
      <c r="E44" s="6" t="e">
        <f>C44*#REF!</f>
        <v>#REF!</v>
      </c>
      <c r="F44" s="6" t="e">
        <f>D44*#REF!</f>
        <v>#REF!</v>
      </c>
      <c r="G44" s="6" t="e">
        <f t="shared" ref="G44" si="9">F44+E44</f>
        <v>#REF!</v>
      </c>
      <c r="H44" s="24" t="s">
        <v>21</v>
      </c>
      <c r="I44" s="25" t="s">
        <v>12</v>
      </c>
      <c r="J44" s="29">
        <v>117519.99999999999</v>
      </c>
      <c r="K44" s="9">
        <f t="shared" si="0"/>
        <v>117519.99999999999</v>
      </c>
      <c r="L44" s="9">
        <v>23503.999999999996</v>
      </c>
      <c r="M44" s="9">
        <f t="shared" si="1"/>
        <v>23503.999999999996</v>
      </c>
      <c r="N44" s="16">
        <f t="shared" si="2"/>
        <v>141023.99999999997</v>
      </c>
    </row>
    <row r="45" spans="1:14" ht="33" x14ac:dyDescent="0.25">
      <c r="A45" s="17">
        <v>230553</v>
      </c>
      <c r="B45" s="30" t="s">
        <v>56</v>
      </c>
      <c r="C45" s="6"/>
      <c r="D45" s="6"/>
      <c r="E45" s="6"/>
      <c r="F45" s="6"/>
      <c r="G45" s="6"/>
      <c r="H45" s="24"/>
      <c r="I45" s="25"/>
      <c r="J45" s="29"/>
      <c r="K45" s="9">
        <f t="shared" si="0"/>
        <v>0</v>
      </c>
      <c r="L45" s="9"/>
      <c r="M45" s="9">
        <f t="shared" si="1"/>
        <v>0</v>
      </c>
      <c r="N45" s="16">
        <f t="shared" si="2"/>
        <v>0</v>
      </c>
    </row>
    <row r="46" spans="1:14" ht="66" x14ac:dyDescent="0.25">
      <c r="A46" s="22" t="s">
        <v>7</v>
      </c>
      <c r="B46" s="18" t="s">
        <v>57</v>
      </c>
      <c r="C46" s="6">
        <v>10000</v>
      </c>
      <c r="D46" s="6">
        <v>5000</v>
      </c>
      <c r="E46" s="6" t="e">
        <f>C46*#REF!</f>
        <v>#REF!</v>
      </c>
      <c r="F46" s="6" t="e">
        <f>D46*#REF!</f>
        <v>#REF!</v>
      </c>
      <c r="G46" s="6" t="e">
        <f t="shared" ref="G46" si="10">F46+E46</f>
        <v>#REF!</v>
      </c>
      <c r="H46" s="24" t="s">
        <v>21</v>
      </c>
      <c r="I46" s="25" t="s">
        <v>12</v>
      </c>
      <c r="J46" s="29">
        <v>17628</v>
      </c>
      <c r="K46" s="9">
        <f t="shared" si="0"/>
        <v>17628</v>
      </c>
      <c r="L46" s="9">
        <v>11751.999999999998</v>
      </c>
      <c r="M46" s="9">
        <f t="shared" si="1"/>
        <v>11751.999999999998</v>
      </c>
      <c r="N46" s="16">
        <f t="shared" si="2"/>
        <v>29380</v>
      </c>
    </row>
    <row r="47" spans="1:14" x14ac:dyDescent="0.25">
      <c r="A47" s="17">
        <v>230579</v>
      </c>
      <c r="B47" s="15" t="s">
        <v>37</v>
      </c>
      <c r="C47" s="6"/>
      <c r="D47" s="6"/>
      <c r="E47" s="6"/>
      <c r="F47" s="6"/>
      <c r="G47" s="6"/>
      <c r="H47" s="24"/>
      <c r="I47" s="25"/>
      <c r="J47" s="29"/>
      <c r="K47" s="9">
        <f t="shared" si="0"/>
        <v>0</v>
      </c>
      <c r="L47" s="9"/>
      <c r="M47" s="9">
        <f t="shared" si="1"/>
        <v>0</v>
      </c>
      <c r="N47" s="16">
        <f t="shared" si="2"/>
        <v>0</v>
      </c>
    </row>
    <row r="48" spans="1:14" ht="49.5" x14ac:dyDescent="0.25">
      <c r="A48" s="22" t="s">
        <v>7</v>
      </c>
      <c r="B48" s="18" t="s">
        <v>38</v>
      </c>
      <c r="C48" s="6">
        <v>15000</v>
      </c>
      <c r="D48" s="6">
        <v>5000</v>
      </c>
      <c r="E48" s="6" t="e">
        <f>C48*#REF!</f>
        <v>#REF!</v>
      </c>
      <c r="F48" s="6" t="e">
        <f>D48*#REF!</f>
        <v>#REF!</v>
      </c>
      <c r="G48" s="6" t="e">
        <f t="shared" ref="G48" si="11">F48+E48</f>
        <v>#REF!</v>
      </c>
      <c r="H48" s="24" t="s">
        <v>21</v>
      </c>
      <c r="I48" s="25" t="s">
        <v>12</v>
      </c>
      <c r="J48" s="29">
        <v>35256</v>
      </c>
      <c r="K48" s="9">
        <f t="shared" si="0"/>
        <v>35256</v>
      </c>
      <c r="L48" s="9">
        <v>11751.999999999998</v>
      </c>
      <c r="M48" s="9">
        <f t="shared" si="1"/>
        <v>11751.999999999998</v>
      </c>
      <c r="N48" s="16">
        <f t="shared" si="2"/>
        <v>47008</v>
      </c>
    </row>
    <row r="49" spans="1:19" x14ac:dyDescent="0.25">
      <c r="A49" s="17">
        <v>230700</v>
      </c>
      <c r="B49" s="79" t="s">
        <v>60</v>
      </c>
      <c r="C49" s="79"/>
      <c r="D49" s="79"/>
      <c r="E49" s="79"/>
      <c r="F49" s="79"/>
      <c r="G49" s="79"/>
      <c r="H49" s="31"/>
      <c r="I49" s="31"/>
      <c r="J49" s="32"/>
      <c r="K49" s="9">
        <f t="shared" si="0"/>
        <v>0</v>
      </c>
      <c r="L49" s="9"/>
      <c r="M49" s="9">
        <f t="shared" si="1"/>
        <v>0</v>
      </c>
      <c r="N49" s="16">
        <f t="shared" si="2"/>
        <v>0</v>
      </c>
    </row>
    <row r="50" spans="1:19" s="34" customFormat="1" x14ac:dyDescent="0.25">
      <c r="A50" s="17">
        <v>230713.13</v>
      </c>
      <c r="B50" s="15" t="s">
        <v>83</v>
      </c>
      <c r="C50" s="33"/>
      <c r="D50" s="33"/>
      <c r="E50" s="33"/>
      <c r="F50" s="33"/>
      <c r="G50" s="33"/>
      <c r="H50" s="31"/>
      <c r="I50" s="31"/>
      <c r="J50" s="32"/>
      <c r="K50" s="9">
        <f t="shared" si="0"/>
        <v>0</v>
      </c>
      <c r="L50" s="9"/>
      <c r="M50" s="9">
        <f t="shared" si="1"/>
        <v>0</v>
      </c>
      <c r="N50" s="16">
        <f t="shared" si="2"/>
        <v>0</v>
      </c>
      <c r="R50" s="1"/>
      <c r="S50" s="1"/>
    </row>
    <row r="51" spans="1:19" s="34" customFormat="1" ht="148.5" x14ac:dyDescent="0.25">
      <c r="A51" s="22" t="s">
        <v>7</v>
      </c>
      <c r="B51" s="18" t="s">
        <v>84</v>
      </c>
      <c r="C51" s="33">
        <v>350</v>
      </c>
      <c r="D51" s="33">
        <v>60</v>
      </c>
      <c r="E51" s="26" t="e">
        <f>C51*#REF!</f>
        <v>#REF!</v>
      </c>
      <c r="F51" s="26" t="e">
        <f>D51*#REF!</f>
        <v>#REF!</v>
      </c>
      <c r="G51" s="26" t="e">
        <f t="shared" ref="G51" si="12">F51+E51</f>
        <v>#REF!</v>
      </c>
      <c r="H51" s="24" t="s">
        <v>112</v>
      </c>
      <c r="I51" s="25" t="s">
        <v>81</v>
      </c>
      <c r="J51" s="29">
        <v>205.65999999999997</v>
      </c>
      <c r="K51" s="9">
        <f t="shared" si="0"/>
        <v>1994901.9999999998</v>
      </c>
      <c r="L51" s="9">
        <v>58.76</v>
      </c>
      <c r="M51" s="9">
        <f t="shared" si="1"/>
        <v>569972</v>
      </c>
      <c r="N51" s="16">
        <f t="shared" si="2"/>
        <v>2564874</v>
      </c>
      <c r="R51" s="1"/>
      <c r="S51" s="1"/>
    </row>
    <row r="52" spans="1:19" x14ac:dyDescent="0.25">
      <c r="A52" s="17">
        <v>230719.13</v>
      </c>
      <c r="B52" s="35" t="s">
        <v>85</v>
      </c>
      <c r="C52" s="6"/>
      <c r="D52" s="6"/>
      <c r="E52" s="6"/>
      <c r="F52" s="6"/>
      <c r="G52" s="6"/>
      <c r="H52" s="31"/>
      <c r="I52" s="31"/>
      <c r="J52" s="32"/>
      <c r="K52" s="9">
        <f t="shared" si="0"/>
        <v>0</v>
      </c>
      <c r="L52" s="9"/>
      <c r="M52" s="9">
        <f t="shared" si="1"/>
        <v>0</v>
      </c>
      <c r="N52" s="16">
        <f t="shared" si="2"/>
        <v>0</v>
      </c>
    </row>
    <row r="53" spans="1:19" ht="148.5" x14ac:dyDescent="0.25">
      <c r="A53" s="22" t="s">
        <v>7</v>
      </c>
      <c r="B53" s="36" t="s">
        <v>39</v>
      </c>
      <c r="C53" s="6"/>
      <c r="D53" s="6"/>
      <c r="E53" s="6"/>
      <c r="F53" s="6"/>
      <c r="G53" s="6"/>
      <c r="H53" s="31"/>
      <c r="I53" s="31"/>
      <c r="J53" s="32"/>
      <c r="K53" s="9">
        <f t="shared" si="0"/>
        <v>0</v>
      </c>
      <c r="L53" s="9"/>
      <c r="M53" s="9">
        <f t="shared" si="1"/>
        <v>0</v>
      </c>
      <c r="N53" s="16">
        <f t="shared" si="2"/>
        <v>0</v>
      </c>
    </row>
    <row r="54" spans="1:19" x14ac:dyDescent="0.25">
      <c r="A54" s="17"/>
      <c r="B54" s="35" t="s">
        <v>40</v>
      </c>
      <c r="C54" s="6"/>
      <c r="D54" s="6"/>
      <c r="E54" s="6"/>
      <c r="F54" s="6"/>
      <c r="G54" s="6"/>
      <c r="H54" s="31"/>
      <c r="I54" s="31"/>
      <c r="J54" s="32"/>
      <c r="K54" s="9">
        <f t="shared" si="0"/>
        <v>0</v>
      </c>
      <c r="L54" s="9"/>
      <c r="M54" s="9">
        <f t="shared" si="1"/>
        <v>0</v>
      </c>
      <c r="N54" s="16">
        <f t="shared" si="2"/>
        <v>0</v>
      </c>
    </row>
    <row r="55" spans="1:19" x14ac:dyDescent="0.25">
      <c r="A55" s="17"/>
      <c r="B55" s="36" t="s">
        <v>29</v>
      </c>
      <c r="C55" s="28">
        <v>620</v>
      </c>
      <c r="D55" s="28">
        <v>175</v>
      </c>
      <c r="E55" s="26" t="e">
        <f>C55*#REF!</f>
        <v>#REF!</v>
      </c>
      <c r="F55" s="26" t="e">
        <f>D55*#REF!</f>
        <v>#REF!</v>
      </c>
      <c r="G55" s="26" t="e">
        <f t="shared" ref="G55" si="13">F55+E55</f>
        <v>#REF!</v>
      </c>
      <c r="H55" s="24" t="s">
        <v>102</v>
      </c>
      <c r="I55" s="25" t="s">
        <v>69</v>
      </c>
      <c r="J55" s="29">
        <v>1175.2</v>
      </c>
      <c r="K55" s="9">
        <f t="shared" si="0"/>
        <v>505336</v>
      </c>
      <c r="L55" s="9">
        <v>117.52</v>
      </c>
      <c r="M55" s="9">
        <f t="shared" si="1"/>
        <v>50533.599999999999</v>
      </c>
      <c r="N55" s="16">
        <f t="shared" si="2"/>
        <v>555869.6</v>
      </c>
    </row>
    <row r="56" spans="1:19" x14ac:dyDescent="0.25">
      <c r="A56" s="17"/>
      <c r="B56" s="36" t="s">
        <v>92</v>
      </c>
      <c r="C56" s="28"/>
      <c r="D56" s="28"/>
      <c r="E56" s="26"/>
      <c r="F56" s="26"/>
      <c r="G56" s="26"/>
      <c r="H56" s="24" t="s">
        <v>101</v>
      </c>
      <c r="I56" s="25" t="s">
        <v>69</v>
      </c>
      <c r="J56" s="29">
        <v>1304.472</v>
      </c>
      <c r="K56" s="9">
        <f t="shared" si="0"/>
        <v>286983.83999999997</v>
      </c>
      <c r="L56" s="9">
        <v>117.52</v>
      </c>
      <c r="M56" s="9">
        <f t="shared" si="1"/>
        <v>25854.399999999998</v>
      </c>
      <c r="N56" s="16">
        <f t="shared" si="2"/>
        <v>312838.24</v>
      </c>
    </row>
    <row r="57" spans="1:19" x14ac:dyDescent="0.25">
      <c r="A57" s="17"/>
      <c r="B57" s="36" t="s">
        <v>93</v>
      </c>
      <c r="C57" s="28"/>
      <c r="D57" s="28"/>
      <c r="E57" s="26"/>
      <c r="F57" s="26"/>
      <c r="G57" s="26"/>
      <c r="H57" s="24" t="s">
        <v>100</v>
      </c>
      <c r="I57" s="25" t="s">
        <v>69</v>
      </c>
      <c r="J57" s="29">
        <v>1351.4799999999998</v>
      </c>
      <c r="K57" s="9">
        <f t="shared" si="0"/>
        <v>195964.59999999998</v>
      </c>
      <c r="L57" s="9">
        <v>146.9</v>
      </c>
      <c r="M57" s="9">
        <f t="shared" si="1"/>
        <v>21300.5</v>
      </c>
      <c r="N57" s="16">
        <f t="shared" si="2"/>
        <v>217265.09999999998</v>
      </c>
    </row>
    <row r="58" spans="1:19" x14ac:dyDescent="0.25">
      <c r="A58" s="17"/>
      <c r="B58" s="36" t="s">
        <v>94</v>
      </c>
      <c r="C58" s="28"/>
      <c r="D58" s="28"/>
      <c r="E58" s="26"/>
      <c r="F58" s="26"/>
      <c r="G58" s="26"/>
      <c r="H58" s="24" t="s">
        <v>99</v>
      </c>
      <c r="I58" s="25" t="s">
        <v>69</v>
      </c>
      <c r="J58" s="29">
        <v>2350.4</v>
      </c>
      <c r="K58" s="9">
        <f t="shared" si="0"/>
        <v>1151696</v>
      </c>
      <c r="L58" s="9">
        <v>205.65999999999997</v>
      </c>
      <c r="M58" s="9">
        <f t="shared" si="1"/>
        <v>100773.39999999998</v>
      </c>
      <c r="N58" s="16">
        <f t="shared" si="2"/>
        <v>1252469.3999999999</v>
      </c>
    </row>
    <row r="59" spans="1:19" x14ac:dyDescent="0.25">
      <c r="A59" s="17">
        <v>230719.26</v>
      </c>
      <c r="B59" s="35" t="s">
        <v>41</v>
      </c>
      <c r="C59" s="26"/>
      <c r="D59" s="28"/>
      <c r="E59" s="26"/>
      <c r="F59" s="26"/>
      <c r="G59" s="26"/>
      <c r="H59" s="31"/>
      <c r="I59" s="31"/>
      <c r="J59" s="32"/>
      <c r="K59" s="9">
        <f t="shared" si="0"/>
        <v>0</v>
      </c>
      <c r="L59" s="9"/>
      <c r="M59" s="9">
        <f t="shared" si="1"/>
        <v>0</v>
      </c>
      <c r="N59" s="16">
        <f t="shared" si="2"/>
        <v>0</v>
      </c>
    </row>
    <row r="60" spans="1:19" ht="66" x14ac:dyDescent="0.25">
      <c r="A60" s="22" t="s">
        <v>7</v>
      </c>
      <c r="B60" s="36" t="s">
        <v>42</v>
      </c>
      <c r="C60" s="26"/>
      <c r="D60" s="26"/>
      <c r="E60" s="26"/>
      <c r="F60" s="26"/>
      <c r="G60" s="26"/>
      <c r="H60" s="31"/>
      <c r="I60" s="31"/>
      <c r="J60" s="32"/>
      <c r="K60" s="9">
        <f t="shared" si="0"/>
        <v>0</v>
      </c>
      <c r="L60" s="9"/>
      <c r="M60" s="9">
        <f t="shared" si="1"/>
        <v>0</v>
      </c>
      <c r="N60" s="16">
        <f t="shared" si="2"/>
        <v>0</v>
      </c>
    </row>
    <row r="61" spans="1:19" x14ac:dyDescent="0.25">
      <c r="A61" s="22"/>
      <c r="B61" s="36" t="s">
        <v>28</v>
      </c>
      <c r="C61" s="28">
        <v>280</v>
      </c>
      <c r="D61" s="28">
        <v>90</v>
      </c>
      <c r="E61" s="26" t="e">
        <f>C61*#REF!</f>
        <v>#REF!</v>
      </c>
      <c r="F61" s="26" t="e">
        <f>D61*#REF!</f>
        <v>#REF!</v>
      </c>
      <c r="G61" s="26" t="e">
        <f t="shared" ref="G61:G62" si="14">F61+E61</f>
        <v>#REF!</v>
      </c>
      <c r="H61" s="24" t="s">
        <v>95</v>
      </c>
      <c r="I61" s="25" t="s">
        <v>69</v>
      </c>
      <c r="J61" s="29">
        <v>223.28799999999998</v>
      </c>
      <c r="K61" s="9">
        <f t="shared" si="0"/>
        <v>33493.199999999997</v>
      </c>
      <c r="L61" s="9">
        <v>58.76</v>
      </c>
      <c r="M61" s="9">
        <f t="shared" si="1"/>
        <v>8814</v>
      </c>
      <c r="N61" s="16">
        <f t="shared" si="2"/>
        <v>42307.199999999997</v>
      </c>
    </row>
    <row r="62" spans="1:19" x14ac:dyDescent="0.25">
      <c r="A62" s="22"/>
      <c r="B62" s="36" t="s">
        <v>29</v>
      </c>
      <c r="C62" s="28">
        <v>280</v>
      </c>
      <c r="D62" s="28">
        <v>90</v>
      </c>
      <c r="E62" s="26" t="e">
        <f>C62*#REF!</f>
        <v>#REF!</v>
      </c>
      <c r="F62" s="26" t="e">
        <f>D62*#REF!</f>
        <v>#REF!</v>
      </c>
      <c r="G62" s="26" t="e">
        <f t="shared" si="14"/>
        <v>#REF!</v>
      </c>
      <c r="H62" s="24" t="s">
        <v>96</v>
      </c>
      <c r="I62" s="25" t="s">
        <v>69</v>
      </c>
      <c r="J62" s="29">
        <v>470.08</v>
      </c>
      <c r="K62" s="9">
        <f t="shared" si="0"/>
        <v>117520</v>
      </c>
      <c r="L62" s="9">
        <v>58.76</v>
      </c>
      <c r="M62" s="9">
        <f t="shared" si="1"/>
        <v>14690</v>
      </c>
      <c r="N62" s="16">
        <f t="shared" si="2"/>
        <v>132210</v>
      </c>
    </row>
    <row r="63" spans="1:19" x14ac:dyDescent="0.25">
      <c r="A63" s="22"/>
      <c r="B63" s="36" t="s">
        <v>92</v>
      </c>
      <c r="C63" s="28"/>
      <c r="D63" s="28"/>
      <c r="E63" s="26"/>
      <c r="F63" s="26"/>
      <c r="G63" s="26"/>
      <c r="H63" s="24" t="s">
        <v>97</v>
      </c>
      <c r="I63" s="25" t="s">
        <v>69</v>
      </c>
      <c r="J63" s="29">
        <v>705.11999999999989</v>
      </c>
      <c r="K63" s="9">
        <f t="shared" si="0"/>
        <v>229163.99999999997</v>
      </c>
      <c r="L63" s="9">
        <v>58.76</v>
      </c>
      <c r="M63" s="9">
        <f t="shared" si="1"/>
        <v>19097</v>
      </c>
      <c r="N63" s="16">
        <f t="shared" si="2"/>
        <v>248260.99999999997</v>
      </c>
    </row>
    <row r="64" spans="1:19" x14ac:dyDescent="0.25">
      <c r="A64" s="17">
        <v>230800</v>
      </c>
      <c r="B64" s="80" t="s">
        <v>61</v>
      </c>
      <c r="C64" s="80"/>
      <c r="D64" s="80"/>
      <c r="E64" s="80"/>
      <c r="F64" s="80"/>
      <c r="G64" s="80"/>
      <c r="H64" s="11"/>
      <c r="I64" s="11"/>
      <c r="J64" s="12"/>
      <c r="K64" s="9">
        <f t="shared" si="0"/>
        <v>0</v>
      </c>
      <c r="L64" s="9"/>
      <c r="M64" s="9">
        <f t="shared" si="1"/>
        <v>0</v>
      </c>
      <c r="N64" s="16">
        <f t="shared" si="2"/>
        <v>0</v>
      </c>
    </row>
    <row r="65" spans="1:34" s="38" customFormat="1" ht="33" x14ac:dyDescent="0.25">
      <c r="A65" s="17">
        <v>230813</v>
      </c>
      <c r="B65" s="35" t="s">
        <v>52</v>
      </c>
      <c r="C65" s="37"/>
      <c r="D65" s="37"/>
      <c r="E65" s="37"/>
      <c r="F65" s="37"/>
      <c r="G65" s="37"/>
      <c r="H65" s="11"/>
      <c r="I65" s="11"/>
      <c r="J65" s="12"/>
      <c r="K65" s="9">
        <f t="shared" si="0"/>
        <v>0</v>
      </c>
      <c r="L65" s="9"/>
      <c r="M65" s="9">
        <f t="shared" si="1"/>
        <v>0</v>
      </c>
      <c r="N65" s="16">
        <f t="shared" si="2"/>
        <v>0</v>
      </c>
      <c r="R65" s="1"/>
      <c r="S65" s="1"/>
    </row>
    <row r="66" spans="1:34" ht="115.5" x14ac:dyDescent="0.25">
      <c r="A66" s="17" t="s">
        <v>7</v>
      </c>
      <c r="B66" s="5" t="s">
        <v>17</v>
      </c>
      <c r="C66" s="6">
        <v>40000</v>
      </c>
      <c r="D66" s="6"/>
      <c r="E66" s="6" t="e">
        <f>C66*#REF!</f>
        <v>#REF!</v>
      </c>
      <c r="F66" s="6" t="e">
        <f>D66*#REF!</f>
        <v>#REF!</v>
      </c>
      <c r="G66" s="6" t="e">
        <f t="shared" ref="G66" si="15">F66+E66</f>
        <v>#REF!</v>
      </c>
      <c r="H66" s="7">
        <v>1</v>
      </c>
      <c r="I66" s="8" t="s">
        <v>12</v>
      </c>
      <c r="J66" s="9">
        <v>0</v>
      </c>
      <c r="K66" s="9">
        <f t="shared" si="0"/>
        <v>0</v>
      </c>
      <c r="L66" s="9">
        <v>117519.99999999999</v>
      </c>
      <c r="M66" s="9">
        <f t="shared" si="1"/>
        <v>117519.99999999999</v>
      </c>
      <c r="N66" s="16">
        <f t="shared" si="2"/>
        <v>117519.99999999999</v>
      </c>
    </row>
    <row r="67" spans="1:34" x14ac:dyDescent="0.25">
      <c r="A67" s="17">
        <v>232100</v>
      </c>
      <c r="B67" s="79" t="s">
        <v>62</v>
      </c>
      <c r="C67" s="79"/>
      <c r="D67" s="79"/>
      <c r="E67" s="79"/>
      <c r="F67" s="79"/>
      <c r="G67" s="79"/>
      <c r="H67" s="11"/>
      <c r="I67" s="11"/>
      <c r="J67" s="12"/>
      <c r="K67" s="9">
        <f t="shared" si="0"/>
        <v>0</v>
      </c>
      <c r="L67" s="9"/>
      <c r="M67" s="9">
        <f t="shared" si="1"/>
        <v>0</v>
      </c>
      <c r="N67" s="16">
        <f t="shared" si="2"/>
        <v>0</v>
      </c>
    </row>
    <row r="68" spans="1:34" x14ac:dyDescent="0.25">
      <c r="A68" s="17">
        <v>232113.23</v>
      </c>
      <c r="B68" s="15" t="s">
        <v>43</v>
      </c>
      <c r="C68" s="6"/>
      <c r="D68" s="6"/>
      <c r="E68" s="6"/>
      <c r="F68" s="6"/>
      <c r="G68" s="6"/>
      <c r="H68" s="11"/>
      <c r="I68" s="11"/>
      <c r="J68" s="12"/>
      <c r="K68" s="9">
        <f t="shared" si="0"/>
        <v>0</v>
      </c>
      <c r="L68" s="9"/>
      <c r="M68" s="9">
        <f t="shared" si="1"/>
        <v>0</v>
      </c>
      <c r="N68" s="16">
        <f t="shared" si="2"/>
        <v>0</v>
      </c>
    </row>
    <row r="69" spans="1:34" ht="132" x14ac:dyDescent="0.25">
      <c r="A69" s="22" t="s">
        <v>7</v>
      </c>
      <c r="B69" s="36" t="s">
        <v>44</v>
      </c>
      <c r="C69" s="6"/>
      <c r="D69" s="6"/>
      <c r="E69" s="6"/>
      <c r="F69" s="6"/>
      <c r="G69" s="6"/>
      <c r="H69" s="11"/>
      <c r="I69" s="11"/>
      <c r="J69" s="12"/>
      <c r="K69" s="9">
        <f t="shared" si="0"/>
        <v>0</v>
      </c>
      <c r="L69" s="9"/>
      <c r="M69" s="9">
        <f t="shared" si="1"/>
        <v>0</v>
      </c>
      <c r="N69" s="16">
        <f t="shared" si="2"/>
        <v>0</v>
      </c>
    </row>
    <row r="70" spans="1:34" x14ac:dyDescent="0.25">
      <c r="A70" s="17"/>
      <c r="B70" s="36" t="s">
        <v>28</v>
      </c>
      <c r="C70" s="26">
        <v>970</v>
      </c>
      <c r="D70" s="26">
        <v>180</v>
      </c>
      <c r="E70" s="26" t="e">
        <f>C70*#REF!</f>
        <v>#REF!</v>
      </c>
      <c r="F70" s="26" t="e">
        <f>D70*#REF!</f>
        <v>#REF!</v>
      </c>
      <c r="G70" s="26" t="e">
        <f t="shared" ref="G70:G71" si="16">F70+E70</f>
        <v>#REF!</v>
      </c>
      <c r="H70" s="24" t="s">
        <v>88</v>
      </c>
      <c r="I70" s="25" t="s">
        <v>69</v>
      </c>
      <c r="J70" s="29">
        <v>940.16</v>
      </c>
      <c r="K70" s="9">
        <f t="shared" si="0"/>
        <v>28204.799999999999</v>
      </c>
      <c r="L70" s="9">
        <v>164.52799999999999</v>
      </c>
      <c r="M70" s="9">
        <f t="shared" si="1"/>
        <v>4935.84</v>
      </c>
      <c r="N70" s="16">
        <f t="shared" si="2"/>
        <v>33140.639999999999</v>
      </c>
    </row>
    <row r="71" spans="1:34" x14ac:dyDescent="0.25">
      <c r="A71" s="17"/>
      <c r="B71" s="36" t="s">
        <v>29</v>
      </c>
      <c r="C71" s="26">
        <v>1300</v>
      </c>
      <c r="D71" s="26">
        <v>225</v>
      </c>
      <c r="E71" s="26" t="e">
        <f>C71*#REF!</f>
        <v>#REF!</v>
      </c>
      <c r="F71" s="26" t="e">
        <f>D71*#REF!</f>
        <v>#REF!</v>
      </c>
      <c r="G71" s="26" t="e">
        <f t="shared" si="16"/>
        <v>#REF!</v>
      </c>
      <c r="H71" s="24" t="s">
        <v>86</v>
      </c>
      <c r="I71" s="25" t="s">
        <v>69</v>
      </c>
      <c r="J71" s="29">
        <v>1175.2</v>
      </c>
      <c r="K71" s="9">
        <f t="shared" si="0"/>
        <v>376064</v>
      </c>
      <c r="L71" s="9">
        <v>235.04</v>
      </c>
      <c r="M71" s="9">
        <f t="shared" si="1"/>
        <v>75212.800000000003</v>
      </c>
      <c r="N71" s="16">
        <f t="shared" si="2"/>
        <v>451276.79999999999</v>
      </c>
    </row>
    <row r="72" spans="1:34" x14ac:dyDescent="0.25">
      <c r="A72" s="39">
        <v>232113.26</v>
      </c>
      <c r="B72" s="15" t="s">
        <v>71</v>
      </c>
      <c r="C72" s="6"/>
      <c r="D72" s="6"/>
      <c r="E72" s="6"/>
      <c r="F72" s="6"/>
      <c r="G72" s="6"/>
      <c r="H72" s="11"/>
      <c r="I72" s="11"/>
      <c r="J72" s="12"/>
      <c r="K72" s="9">
        <f t="shared" si="0"/>
        <v>0</v>
      </c>
      <c r="L72" s="9"/>
      <c r="M72" s="9">
        <f t="shared" si="1"/>
        <v>0</v>
      </c>
      <c r="N72" s="16">
        <f t="shared" si="2"/>
        <v>0</v>
      </c>
    </row>
    <row r="73" spans="1:34" ht="99" x14ac:dyDescent="0.25">
      <c r="A73" s="40" t="s">
        <v>7</v>
      </c>
      <c r="B73" s="18" t="s">
        <v>72</v>
      </c>
      <c r="C73" s="6"/>
      <c r="D73" s="6"/>
      <c r="E73" s="6"/>
      <c r="F73" s="6"/>
      <c r="G73" s="6"/>
      <c r="H73" s="11"/>
      <c r="I73" s="11"/>
      <c r="J73" s="12"/>
      <c r="K73" s="9">
        <f t="shared" si="0"/>
        <v>0</v>
      </c>
      <c r="L73" s="9"/>
      <c r="M73" s="9">
        <f t="shared" si="1"/>
        <v>0</v>
      </c>
      <c r="N73" s="16">
        <f t="shared" si="2"/>
        <v>0</v>
      </c>
    </row>
    <row r="74" spans="1:34" x14ac:dyDescent="0.25">
      <c r="A74" s="40"/>
      <c r="B74" s="36" t="s">
        <v>27</v>
      </c>
      <c r="C74" s="28">
        <v>430</v>
      </c>
      <c r="D74" s="28">
        <v>80</v>
      </c>
      <c r="E74" s="26" t="e">
        <f>C74*#REF!</f>
        <v>#REF!</v>
      </c>
      <c r="F74" s="26" t="e">
        <f>D74*#REF!</f>
        <v>#REF!</v>
      </c>
      <c r="G74" s="26" t="e">
        <f t="shared" ref="G74:G76" si="17">F74+E74</f>
        <v>#REF!</v>
      </c>
      <c r="H74" s="24" t="s">
        <v>89</v>
      </c>
      <c r="I74" s="25" t="s">
        <v>69</v>
      </c>
      <c r="J74" s="29">
        <v>381.93999999999994</v>
      </c>
      <c r="K74" s="9">
        <f t="shared" si="0"/>
        <v>7638.7999999999993</v>
      </c>
      <c r="L74" s="9">
        <v>58.76</v>
      </c>
      <c r="M74" s="9">
        <f t="shared" si="1"/>
        <v>1175.2</v>
      </c>
      <c r="N74" s="16">
        <f t="shared" si="2"/>
        <v>8814</v>
      </c>
    </row>
    <row r="75" spans="1:34" x14ac:dyDescent="0.25">
      <c r="A75" s="40"/>
      <c r="B75" s="36" t="s">
        <v>28</v>
      </c>
      <c r="C75" s="28">
        <v>550</v>
      </c>
      <c r="D75" s="28">
        <v>110</v>
      </c>
      <c r="E75" s="26" t="e">
        <f>C75*#REF!</f>
        <v>#REF!</v>
      </c>
      <c r="F75" s="26" t="e">
        <f>D75*#REF!</f>
        <v>#REF!</v>
      </c>
      <c r="G75" s="26" t="e">
        <f t="shared" si="17"/>
        <v>#REF!</v>
      </c>
      <c r="H75" s="24" t="s">
        <v>90</v>
      </c>
      <c r="I75" s="25" t="s">
        <v>69</v>
      </c>
      <c r="J75" s="29">
        <v>511.21199999999999</v>
      </c>
      <c r="K75" s="9">
        <f t="shared" si="0"/>
        <v>71569.679999999993</v>
      </c>
      <c r="L75" s="9">
        <v>58.76</v>
      </c>
      <c r="M75" s="9">
        <f t="shared" si="1"/>
        <v>8226.4</v>
      </c>
      <c r="N75" s="16">
        <f t="shared" si="2"/>
        <v>79796.079999999987</v>
      </c>
    </row>
    <row r="76" spans="1:34" x14ac:dyDescent="0.25">
      <c r="A76" s="17"/>
      <c r="B76" s="41" t="s">
        <v>91</v>
      </c>
      <c r="C76" s="28">
        <v>550</v>
      </c>
      <c r="D76" s="28">
        <v>110</v>
      </c>
      <c r="E76" s="26" t="e">
        <f>C76*#REF!</f>
        <v>#REF!</v>
      </c>
      <c r="F76" s="26" t="e">
        <f>D76*#REF!</f>
        <v>#REF!</v>
      </c>
      <c r="G76" s="26" t="e">
        <f t="shared" si="17"/>
        <v>#REF!</v>
      </c>
      <c r="H76" s="24" t="s">
        <v>88</v>
      </c>
      <c r="I76" s="25" t="s">
        <v>69</v>
      </c>
      <c r="J76" s="29">
        <v>575.84799999999996</v>
      </c>
      <c r="K76" s="9">
        <f t="shared" si="0"/>
        <v>17275.439999999999</v>
      </c>
      <c r="L76" s="9">
        <v>58.76</v>
      </c>
      <c r="M76" s="9">
        <f t="shared" si="1"/>
        <v>1762.8</v>
      </c>
      <c r="N76" s="16">
        <f t="shared" si="2"/>
        <v>19038.239999999998</v>
      </c>
      <c r="O76" s="42"/>
      <c r="P76" s="42"/>
      <c r="Q76" s="42"/>
      <c r="T76" s="42"/>
      <c r="U76" s="42"/>
      <c r="V76" s="42"/>
      <c r="W76" s="42"/>
      <c r="X76" s="42"/>
      <c r="Y76" s="42"/>
      <c r="Z76" s="42"/>
      <c r="AA76" s="42"/>
      <c r="AB76" s="42"/>
      <c r="AC76" s="42"/>
      <c r="AD76" s="42"/>
      <c r="AE76" s="42"/>
      <c r="AF76" s="42"/>
      <c r="AG76" s="42"/>
      <c r="AH76" s="42"/>
    </row>
    <row r="77" spans="1:34" s="44" customFormat="1" x14ac:dyDescent="0.25">
      <c r="A77" s="17">
        <v>232113.23</v>
      </c>
      <c r="B77" s="41" t="s">
        <v>43</v>
      </c>
      <c r="C77" s="43"/>
      <c r="D77" s="43"/>
      <c r="E77" s="43"/>
      <c r="F77" s="43"/>
      <c r="G77" s="43"/>
      <c r="H77" s="31"/>
      <c r="I77" s="31"/>
      <c r="J77" s="32"/>
      <c r="K77" s="9">
        <f t="shared" si="0"/>
        <v>0</v>
      </c>
      <c r="L77" s="9"/>
      <c r="M77" s="9">
        <f t="shared" si="1"/>
        <v>0</v>
      </c>
      <c r="N77" s="16">
        <f t="shared" si="2"/>
        <v>0</v>
      </c>
      <c r="O77" s="42"/>
      <c r="P77" s="42"/>
      <c r="Q77" s="42"/>
      <c r="R77" s="1"/>
      <c r="S77" s="1"/>
      <c r="T77" s="42"/>
      <c r="U77" s="42"/>
      <c r="V77" s="42"/>
      <c r="W77" s="42"/>
      <c r="X77" s="42"/>
      <c r="Y77" s="42"/>
      <c r="Z77" s="42"/>
      <c r="AA77" s="42"/>
      <c r="AB77" s="42"/>
      <c r="AC77" s="42"/>
      <c r="AD77" s="42"/>
      <c r="AE77" s="42"/>
      <c r="AF77" s="42"/>
      <c r="AG77" s="42"/>
      <c r="AH77" s="42"/>
    </row>
    <row r="78" spans="1:34" s="44" customFormat="1" ht="132" x14ac:dyDescent="0.25">
      <c r="A78" s="22" t="s">
        <v>7</v>
      </c>
      <c r="B78" s="18" t="s">
        <v>44</v>
      </c>
      <c r="C78" s="43"/>
      <c r="D78" s="43"/>
      <c r="E78" s="43"/>
      <c r="F78" s="43"/>
      <c r="G78" s="43"/>
      <c r="H78" s="31"/>
      <c r="I78" s="31"/>
      <c r="J78" s="32"/>
      <c r="K78" s="9">
        <f t="shared" si="0"/>
        <v>0</v>
      </c>
      <c r="L78" s="9"/>
      <c r="M78" s="9">
        <f t="shared" si="1"/>
        <v>0</v>
      </c>
      <c r="N78" s="16">
        <f t="shared" si="2"/>
        <v>0</v>
      </c>
      <c r="O78" s="42"/>
      <c r="P78" s="42"/>
      <c r="Q78" s="42"/>
      <c r="R78" s="1"/>
      <c r="S78" s="1"/>
      <c r="T78" s="42"/>
      <c r="U78" s="42"/>
      <c r="V78" s="42"/>
      <c r="W78" s="42"/>
      <c r="X78" s="42"/>
      <c r="Y78" s="42"/>
      <c r="Z78" s="42"/>
      <c r="AA78" s="42"/>
      <c r="AB78" s="42"/>
      <c r="AC78" s="42"/>
      <c r="AD78" s="42"/>
      <c r="AE78" s="42"/>
      <c r="AF78" s="42"/>
      <c r="AG78" s="42"/>
      <c r="AH78" s="42"/>
    </row>
    <row r="79" spans="1:34" s="44" customFormat="1" x14ac:dyDescent="0.25">
      <c r="A79" s="22"/>
      <c r="B79" s="36" t="s">
        <v>29</v>
      </c>
      <c r="C79" s="43"/>
      <c r="D79" s="43"/>
      <c r="E79" s="43"/>
      <c r="F79" s="43"/>
      <c r="G79" s="43"/>
      <c r="H79" s="24" t="s">
        <v>102</v>
      </c>
      <c r="I79" s="25" t="s">
        <v>69</v>
      </c>
      <c r="J79" s="29">
        <v>1969.6351999999999</v>
      </c>
      <c r="K79" s="9">
        <f t="shared" si="0"/>
        <v>846943.13599999994</v>
      </c>
      <c r="L79" s="9">
        <v>129.27199999999999</v>
      </c>
      <c r="M79" s="9">
        <f t="shared" si="1"/>
        <v>55586.96</v>
      </c>
      <c r="N79" s="16">
        <f t="shared" si="2"/>
        <v>902530.0959999999</v>
      </c>
      <c r="O79" s="42"/>
      <c r="P79" s="42"/>
      <c r="Q79" s="42"/>
      <c r="R79" s="1"/>
      <c r="S79" s="1"/>
      <c r="T79" s="42"/>
      <c r="U79" s="42"/>
      <c r="V79" s="42"/>
      <c r="W79" s="42"/>
      <c r="X79" s="42"/>
      <c r="Y79" s="42"/>
      <c r="Z79" s="42"/>
      <c r="AA79" s="42"/>
      <c r="AB79" s="42"/>
      <c r="AC79" s="42"/>
      <c r="AD79" s="42"/>
      <c r="AE79" s="42"/>
      <c r="AF79" s="42"/>
      <c r="AG79" s="42"/>
      <c r="AH79" s="42"/>
    </row>
    <row r="80" spans="1:34" s="44" customFormat="1" x14ac:dyDescent="0.25">
      <c r="A80" s="22"/>
      <c r="B80" s="36" t="s">
        <v>92</v>
      </c>
      <c r="C80" s="43"/>
      <c r="D80" s="43"/>
      <c r="E80" s="43"/>
      <c r="F80" s="43"/>
      <c r="G80" s="43"/>
      <c r="H80" s="24" t="s">
        <v>101</v>
      </c>
      <c r="I80" s="25" t="s">
        <v>69</v>
      </c>
      <c r="J80" s="29">
        <v>2585.4399999999996</v>
      </c>
      <c r="K80" s="9">
        <f t="shared" si="0"/>
        <v>568796.79999999993</v>
      </c>
      <c r="L80" s="9">
        <v>141.024</v>
      </c>
      <c r="M80" s="9">
        <f t="shared" si="1"/>
        <v>31025.279999999999</v>
      </c>
      <c r="N80" s="16">
        <f t="shared" si="2"/>
        <v>599822.07999999996</v>
      </c>
      <c r="O80" s="42"/>
      <c r="P80" s="42"/>
      <c r="Q80" s="42"/>
      <c r="R80" s="1"/>
      <c r="S80" s="1"/>
      <c r="T80" s="42"/>
      <c r="U80" s="42"/>
      <c r="V80" s="42"/>
      <c r="W80" s="42"/>
      <c r="X80" s="42"/>
      <c r="Y80" s="42"/>
      <c r="Z80" s="42"/>
      <c r="AA80" s="42"/>
      <c r="AB80" s="42"/>
      <c r="AC80" s="42"/>
      <c r="AD80" s="42"/>
      <c r="AE80" s="42"/>
      <c r="AF80" s="42"/>
      <c r="AG80" s="42"/>
      <c r="AH80" s="42"/>
    </row>
    <row r="81" spans="1:34" s="44" customFormat="1" x14ac:dyDescent="0.25">
      <c r="A81" s="22"/>
      <c r="B81" s="36" t="s">
        <v>93</v>
      </c>
      <c r="C81" s="43"/>
      <c r="D81" s="43"/>
      <c r="E81" s="43"/>
      <c r="F81" s="43"/>
      <c r="G81" s="43"/>
      <c r="H81" s="24" t="s">
        <v>100</v>
      </c>
      <c r="I81" s="25" t="s">
        <v>69</v>
      </c>
      <c r="J81" s="29">
        <v>3760.64</v>
      </c>
      <c r="K81" s="9">
        <f t="shared" si="0"/>
        <v>545292.79999999993</v>
      </c>
      <c r="L81" s="9">
        <v>152.77599999999998</v>
      </c>
      <c r="M81" s="9">
        <f t="shared" si="1"/>
        <v>22152.519999999997</v>
      </c>
      <c r="N81" s="16">
        <f t="shared" si="2"/>
        <v>567445.31999999995</v>
      </c>
      <c r="O81" s="42"/>
      <c r="P81" s="42"/>
      <c r="Q81" s="42"/>
      <c r="R81" s="1"/>
      <c r="S81" s="1"/>
      <c r="T81" s="42"/>
      <c r="U81" s="42"/>
      <c r="V81" s="42"/>
      <c r="W81" s="42"/>
      <c r="X81" s="42"/>
      <c r="Y81" s="42"/>
      <c r="Z81" s="42"/>
      <c r="AA81" s="42"/>
      <c r="AB81" s="42"/>
      <c r="AC81" s="42"/>
      <c r="AD81" s="42"/>
      <c r="AE81" s="42"/>
      <c r="AF81" s="42"/>
      <c r="AG81" s="42"/>
      <c r="AH81" s="42"/>
    </row>
    <row r="82" spans="1:34" s="44" customFormat="1" x14ac:dyDescent="0.25">
      <c r="A82" s="22"/>
      <c r="B82" s="36" t="s">
        <v>94</v>
      </c>
      <c r="C82" s="43"/>
      <c r="D82" s="43"/>
      <c r="E82" s="43"/>
      <c r="F82" s="43"/>
      <c r="G82" s="43"/>
      <c r="H82" s="24" t="s">
        <v>99</v>
      </c>
      <c r="I82" s="25" t="s">
        <v>69</v>
      </c>
      <c r="J82" s="29">
        <v>3995.68</v>
      </c>
      <c r="K82" s="9">
        <f t="shared" ref="K82:K101" si="18">J82*H82</f>
        <v>1957883.2</v>
      </c>
      <c r="L82" s="9">
        <v>164.52799999999999</v>
      </c>
      <c r="M82" s="9">
        <f t="shared" ref="M82:M101" si="19">L82*H82</f>
        <v>80618.720000000001</v>
      </c>
      <c r="N82" s="16">
        <f t="shared" ref="N82:N101" si="20">M82+K82</f>
        <v>2038501.92</v>
      </c>
      <c r="O82" s="42"/>
      <c r="P82" s="42"/>
      <c r="Q82" s="42"/>
      <c r="R82" s="1"/>
      <c r="S82" s="1"/>
      <c r="T82" s="42"/>
      <c r="U82" s="42"/>
      <c r="V82" s="42"/>
      <c r="W82" s="42"/>
      <c r="X82" s="42"/>
      <c r="Y82" s="42"/>
      <c r="Z82" s="42"/>
      <c r="AA82" s="42"/>
      <c r="AB82" s="42"/>
      <c r="AC82" s="42"/>
      <c r="AD82" s="42"/>
      <c r="AE82" s="42"/>
      <c r="AF82" s="42"/>
      <c r="AG82" s="42"/>
      <c r="AH82" s="42"/>
    </row>
    <row r="83" spans="1:34" x14ac:dyDescent="0.25">
      <c r="A83" s="17">
        <v>233100</v>
      </c>
      <c r="B83" s="80" t="s">
        <v>63</v>
      </c>
      <c r="C83" s="80"/>
      <c r="D83" s="80"/>
      <c r="E83" s="80"/>
      <c r="F83" s="80"/>
      <c r="G83" s="80"/>
      <c r="H83" s="31"/>
      <c r="I83" s="31"/>
      <c r="J83" s="32"/>
      <c r="K83" s="9">
        <f t="shared" si="18"/>
        <v>0</v>
      </c>
      <c r="L83" s="9"/>
      <c r="M83" s="9">
        <f t="shared" si="19"/>
        <v>0</v>
      </c>
      <c r="N83" s="16">
        <f t="shared" si="20"/>
        <v>0</v>
      </c>
    </row>
    <row r="84" spans="1:34" s="34" customFormat="1" ht="33" x14ac:dyDescent="0.25">
      <c r="A84" s="17">
        <v>233113.13</v>
      </c>
      <c r="B84" s="15" t="s">
        <v>78</v>
      </c>
      <c r="C84" s="33"/>
      <c r="D84" s="33"/>
      <c r="E84" s="33"/>
      <c r="F84" s="33"/>
      <c r="G84" s="33"/>
      <c r="H84" s="31"/>
      <c r="I84" s="31"/>
      <c r="J84" s="32"/>
      <c r="K84" s="9">
        <f t="shared" si="18"/>
        <v>0</v>
      </c>
      <c r="L84" s="9"/>
      <c r="M84" s="9">
        <f t="shared" si="19"/>
        <v>0</v>
      </c>
      <c r="N84" s="16">
        <f t="shared" si="20"/>
        <v>0</v>
      </c>
      <c r="R84" s="1"/>
      <c r="S84" s="1"/>
    </row>
    <row r="85" spans="1:34" s="34" customFormat="1" ht="66" x14ac:dyDescent="0.25">
      <c r="A85" s="22" t="s">
        <v>7</v>
      </c>
      <c r="B85" s="18" t="s">
        <v>79</v>
      </c>
      <c r="C85" s="33"/>
      <c r="D85" s="33"/>
      <c r="E85" s="33"/>
      <c r="F85" s="33"/>
      <c r="G85" s="33"/>
      <c r="H85" s="31"/>
      <c r="I85" s="31"/>
      <c r="J85" s="32"/>
      <c r="K85" s="9">
        <f t="shared" si="18"/>
        <v>0</v>
      </c>
      <c r="L85" s="9"/>
      <c r="M85" s="9">
        <f t="shared" si="19"/>
        <v>0</v>
      </c>
      <c r="N85" s="16">
        <f t="shared" si="20"/>
        <v>0</v>
      </c>
      <c r="R85" s="1"/>
      <c r="S85" s="1"/>
    </row>
    <row r="86" spans="1:34" s="34" customFormat="1" x14ac:dyDescent="0.25">
      <c r="A86" s="22" t="s">
        <v>22</v>
      </c>
      <c r="B86" s="18" t="s">
        <v>80</v>
      </c>
      <c r="C86" s="33">
        <v>420</v>
      </c>
      <c r="D86" s="33">
        <v>60</v>
      </c>
      <c r="E86" s="26" t="e">
        <f>C86*#REF!</f>
        <v>#REF!</v>
      </c>
      <c r="F86" s="26" t="e">
        <f>D86*#REF!</f>
        <v>#REF!</v>
      </c>
      <c r="G86" s="26" t="e">
        <f t="shared" ref="G86:G89" si="21">F86+E86</f>
        <v>#REF!</v>
      </c>
      <c r="H86" s="24" t="s">
        <v>103</v>
      </c>
      <c r="I86" s="25" t="s">
        <v>81</v>
      </c>
      <c r="J86" s="29">
        <v>470.08</v>
      </c>
      <c r="K86" s="9">
        <f t="shared" si="18"/>
        <v>1128192</v>
      </c>
      <c r="L86" s="9">
        <v>70.512</v>
      </c>
      <c r="M86" s="9">
        <f t="shared" si="19"/>
        <v>169228.79999999999</v>
      </c>
      <c r="N86" s="16">
        <f t="shared" si="20"/>
        <v>1297420.8</v>
      </c>
      <c r="R86" s="1"/>
      <c r="S86" s="1"/>
    </row>
    <row r="87" spans="1:34" s="34" customFormat="1" x14ac:dyDescent="0.25">
      <c r="A87" s="22" t="s">
        <v>24</v>
      </c>
      <c r="B87" s="18" t="s">
        <v>87</v>
      </c>
      <c r="C87" s="33">
        <v>400</v>
      </c>
      <c r="D87" s="33">
        <v>60</v>
      </c>
      <c r="E87" s="26" t="e">
        <f>C87*#REF!</f>
        <v>#REF!</v>
      </c>
      <c r="F87" s="26" t="e">
        <f>D87*#REF!</f>
        <v>#REF!</v>
      </c>
      <c r="G87" s="26" t="e">
        <f t="shared" si="21"/>
        <v>#REF!</v>
      </c>
      <c r="H87" s="24" t="s">
        <v>104</v>
      </c>
      <c r="I87" s="25" t="s">
        <v>81</v>
      </c>
      <c r="J87" s="29">
        <v>411.31999999999994</v>
      </c>
      <c r="K87" s="9">
        <f t="shared" si="18"/>
        <v>3002635.9999999995</v>
      </c>
      <c r="L87" s="9">
        <v>70.512</v>
      </c>
      <c r="M87" s="9">
        <f t="shared" si="19"/>
        <v>514737.6</v>
      </c>
      <c r="N87" s="16">
        <f t="shared" si="20"/>
        <v>3517373.5999999996</v>
      </c>
      <c r="R87" s="1"/>
      <c r="S87" s="1"/>
    </row>
    <row r="88" spans="1:34" x14ac:dyDescent="0.25">
      <c r="A88" s="17">
        <v>233300</v>
      </c>
      <c r="B88" s="19" t="s">
        <v>64</v>
      </c>
      <c r="C88" s="6">
        <v>12000</v>
      </c>
      <c r="D88" s="6">
        <v>1500</v>
      </c>
      <c r="E88" s="6" t="e">
        <f>C88*#REF!</f>
        <v>#REF!</v>
      </c>
      <c r="F88" s="6" t="e">
        <f>D88*#REF!</f>
        <v>#REF!</v>
      </c>
      <c r="G88" s="6" t="e">
        <f t="shared" si="21"/>
        <v>#REF!</v>
      </c>
      <c r="H88" s="31"/>
      <c r="I88" s="31"/>
      <c r="J88" s="32"/>
      <c r="K88" s="9">
        <f t="shared" si="18"/>
        <v>0</v>
      </c>
      <c r="L88" s="9"/>
      <c r="M88" s="9">
        <f t="shared" si="19"/>
        <v>0</v>
      </c>
      <c r="N88" s="16">
        <f t="shared" si="20"/>
        <v>0</v>
      </c>
    </row>
    <row r="89" spans="1:34" x14ac:dyDescent="0.25">
      <c r="A89" s="17">
        <v>233343</v>
      </c>
      <c r="B89" s="15" t="s">
        <v>45</v>
      </c>
      <c r="C89" s="6">
        <v>25000</v>
      </c>
      <c r="D89" s="6">
        <v>8000</v>
      </c>
      <c r="E89" s="6" t="e">
        <f>C89*#REF!</f>
        <v>#REF!</v>
      </c>
      <c r="F89" s="6" t="e">
        <f>D89*#REF!</f>
        <v>#REF!</v>
      </c>
      <c r="G89" s="6" t="e">
        <f t="shared" si="21"/>
        <v>#REF!</v>
      </c>
      <c r="H89" s="31"/>
      <c r="I89" s="31"/>
      <c r="J89" s="32"/>
      <c r="K89" s="9">
        <f t="shared" si="18"/>
        <v>0</v>
      </c>
      <c r="L89" s="9"/>
      <c r="M89" s="9">
        <f t="shared" si="19"/>
        <v>0</v>
      </c>
      <c r="N89" s="16">
        <f t="shared" si="20"/>
        <v>0</v>
      </c>
    </row>
    <row r="90" spans="1:34" ht="66" x14ac:dyDescent="0.25">
      <c r="A90" s="22" t="s">
        <v>7</v>
      </c>
      <c r="B90" s="36" t="s">
        <v>46</v>
      </c>
      <c r="C90" s="6"/>
      <c r="D90" s="6"/>
      <c r="E90" s="6"/>
      <c r="F90" s="6"/>
      <c r="G90" s="6"/>
      <c r="H90" s="24" t="s">
        <v>21</v>
      </c>
      <c r="I90" s="25" t="s">
        <v>70</v>
      </c>
      <c r="J90" s="29">
        <v>117519.99999999999</v>
      </c>
      <c r="K90" s="9">
        <f t="shared" si="18"/>
        <v>117519.99999999999</v>
      </c>
      <c r="L90" s="9">
        <v>24679.199999999997</v>
      </c>
      <c r="M90" s="9">
        <f t="shared" si="19"/>
        <v>24679.199999999997</v>
      </c>
      <c r="N90" s="16">
        <f t="shared" si="20"/>
        <v>142199.19999999998</v>
      </c>
    </row>
    <row r="91" spans="1:34" x14ac:dyDescent="0.25">
      <c r="A91" s="39">
        <v>233700</v>
      </c>
      <c r="B91" s="19" t="s">
        <v>65</v>
      </c>
      <c r="C91" s="6">
        <v>20000</v>
      </c>
      <c r="D91" s="6">
        <v>6000</v>
      </c>
      <c r="E91" s="6" t="e">
        <f>C91*#REF!</f>
        <v>#REF!</v>
      </c>
      <c r="F91" s="6" t="e">
        <f>D91*#REF!</f>
        <v>#REF!</v>
      </c>
      <c r="G91" s="6" t="e">
        <f t="shared" ref="G91" si="22">F91+E91</f>
        <v>#REF!</v>
      </c>
      <c r="H91" s="31"/>
      <c r="I91" s="31"/>
      <c r="J91" s="32"/>
      <c r="K91" s="9">
        <f t="shared" si="18"/>
        <v>0</v>
      </c>
      <c r="L91" s="9"/>
      <c r="M91" s="9">
        <f t="shared" si="19"/>
        <v>0</v>
      </c>
      <c r="N91" s="16">
        <f t="shared" si="20"/>
        <v>0</v>
      </c>
    </row>
    <row r="92" spans="1:34" x14ac:dyDescent="0.25">
      <c r="A92" s="39">
        <v>233713</v>
      </c>
      <c r="B92" s="35" t="s">
        <v>47</v>
      </c>
      <c r="C92" s="19"/>
      <c r="D92" s="19"/>
      <c r="E92" s="19"/>
      <c r="F92" s="19"/>
      <c r="G92" s="19"/>
      <c r="H92" s="45"/>
      <c r="I92" s="45"/>
      <c r="J92" s="46"/>
      <c r="K92" s="9">
        <f t="shared" si="18"/>
        <v>0</v>
      </c>
      <c r="L92" s="9"/>
      <c r="M92" s="9">
        <f t="shared" si="19"/>
        <v>0</v>
      </c>
      <c r="N92" s="16">
        <f t="shared" si="20"/>
        <v>0</v>
      </c>
    </row>
    <row r="93" spans="1:34" s="38" customFormat="1" ht="66" x14ac:dyDescent="0.25">
      <c r="A93" s="40"/>
      <c r="B93" s="36" t="s">
        <v>48</v>
      </c>
      <c r="C93" s="37"/>
      <c r="D93" s="37"/>
      <c r="E93" s="37"/>
      <c r="F93" s="37"/>
      <c r="G93" s="37"/>
      <c r="H93" s="47"/>
      <c r="I93" s="47"/>
      <c r="J93" s="48"/>
      <c r="K93" s="9">
        <f t="shared" si="18"/>
        <v>0</v>
      </c>
      <c r="L93" s="9"/>
      <c r="M93" s="9">
        <f t="shared" si="19"/>
        <v>0</v>
      </c>
      <c r="N93" s="16">
        <f t="shared" si="20"/>
        <v>0</v>
      </c>
      <c r="R93" s="1"/>
      <c r="S93" s="1"/>
    </row>
    <row r="94" spans="1:34" x14ac:dyDescent="0.25">
      <c r="A94" s="39" t="s">
        <v>7</v>
      </c>
      <c r="B94" s="35" t="s">
        <v>49</v>
      </c>
      <c r="C94" s="6"/>
      <c r="D94" s="6"/>
      <c r="E94" s="6"/>
      <c r="F94" s="6"/>
      <c r="G94" s="6"/>
      <c r="H94" s="11"/>
      <c r="I94" s="11"/>
      <c r="J94" s="12"/>
      <c r="K94" s="9">
        <f t="shared" si="18"/>
        <v>0</v>
      </c>
      <c r="L94" s="9"/>
      <c r="M94" s="9">
        <f t="shared" si="19"/>
        <v>0</v>
      </c>
      <c r="N94" s="16">
        <f t="shared" si="20"/>
        <v>0</v>
      </c>
    </row>
    <row r="95" spans="1:34" x14ac:dyDescent="0.25">
      <c r="A95" s="40"/>
      <c r="B95" s="36" t="s">
        <v>50</v>
      </c>
      <c r="C95" s="6"/>
      <c r="D95" s="6"/>
      <c r="E95" s="6"/>
      <c r="F95" s="6"/>
      <c r="G95" s="6"/>
      <c r="H95" s="49">
        <v>80</v>
      </c>
      <c r="I95" s="50" t="s">
        <v>5</v>
      </c>
      <c r="J95" s="51">
        <v>3525.5999999999995</v>
      </c>
      <c r="K95" s="9">
        <f t="shared" si="18"/>
        <v>282047.99999999994</v>
      </c>
      <c r="L95" s="9">
        <v>881.39999999999986</v>
      </c>
      <c r="M95" s="9">
        <f t="shared" si="19"/>
        <v>70511.999999999985</v>
      </c>
      <c r="N95" s="16">
        <f t="shared" si="20"/>
        <v>352559.99999999994</v>
      </c>
    </row>
    <row r="96" spans="1:34" x14ac:dyDescent="0.25">
      <c r="A96" s="40"/>
      <c r="B96" s="36" t="s">
        <v>105</v>
      </c>
      <c r="C96" s="6"/>
      <c r="D96" s="6"/>
      <c r="E96" s="6"/>
      <c r="F96" s="6"/>
      <c r="G96" s="6"/>
      <c r="H96" s="49">
        <v>8</v>
      </c>
      <c r="I96" s="50" t="s">
        <v>5</v>
      </c>
      <c r="J96" s="51">
        <v>3525.5999999999995</v>
      </c>
      <c r="K96" s="9">
        <f t="shared" si="18"/>
        <v>28204.799999999996</v>
      </c>
      <c r="L96" s="9">
        <v>881.39999999999986</v>
      </c>
      <c r="M96" s="9">
        <f t="shared" si="19"/>
        <v>7051.1999999999989</v>
      </c>
      <c r="N96" s="16">
        <f t="shared" si="20"/>
        <v>35255.999999999993</v>
      </c>
    </row>
    <row r="97" spans="1:19" x14ac:dyDescent="0.25">
      <c r="A97" s="40"/>
      <c r="B97" s="36" t="s">
        <v>106</v>
      </c>
      <c r="C97" s="6"/>
      <c r="D97" s="6"/>
      <c r="E97" s="6"/>
      <c r="F97" s="6"/>
      <c r="G97" s="6"/>
      <c r="H97" s="49">
        <v>8</v>
      </c>
      <c r="I97" s="50" t="s">
        <v>107</v>
      </c>
      <c r="J97" s="51">
        <v>3525.5999999999995</v>
      </c>
      <c r="K97" s="9">
        <f t="shared" si="18"/>
        <v>28204.799999999996</v>
      </c>
      <c r="L97" s="9">
        <v>881.39999999999986</v>
      </c>
      <c r="M97" s="9">
        <f t="shared" si="19"/>
        <v>7051.1999999999989</v>
      </c>
      <c r="N97" s="16">
        <f t="shared" si="20"/>
        <v>35255.999999999993</v>
      </c>
    </row>
    <row r="98" spans="1:19" x14ac:dyDescent="0.25">
      <c r="A98" s="39">
        <v>238219</v>
      </c>
      <c r="B98" s="19" t="s">
        <v>108</v>
      </c>
      <c r="C98" s="35"/>
      <c r="D98" s="35"/>
      <c r="E98" s="35"/>
      <c r="F98" s="35"/>
      <c r="G98" s="35"/>
      <c r="H98" s="11"/>
      <c r="I98" s="11"/>
      <c r="J98" s="12"/>
      <c r="K98" s="9">
        <f t="shared" si="18"/>
        <v>0</v>
      </c>
      <c r="L98" s="9"/>
      <c r="M98" s="9">
        <f t="shared" si="19"/>
        <v>0</v>
      </c>
      <c r="N98" s="16">
        <f t="shared" si="20"/>
        <v>0</v>
      </c>
    </row>
    <row r="99" spans="1:19" ht="49.5" x14ac:dyDescent="0.25">
      <c r="A99" s="40" t="s">
        <v>7</v>
      </c>
      <c r="B99" s="36" t="s">
        <v>114</v>
      </c>
      <c r="C99" s="52">
        <v>25000</v>
      </c>
      <c r="D99" s="52">
        <v>10000</v>
      </c>
      <c r="E99" s="53" t="e">
        <f>C99*#REF!</f>
        <v>#REF!</v>
      </c>
      <c r="F99" s="53" t="e">
        <f>D99*#REF!</f>
        <v>#REF!</v>
      </c>
      <c r="G99" s="53" t="e">
        <f t="shared" ref="G99" si="23">F99+E99</f>
        <v>#REF!</v>
      </c>
      <c r="H99" s="11"/>
      <c r="I99" s="11"/>
      <c r="J99" s="12"/>
      <c r="K99" s="9">
        <f t="shared" si="18"/>
        <v>0</v>
      </c>
      <c r="L99" s="9"/>
      <c r="M99" s="9">
        <f t="shared" si="19"/>
        <v>0</v>
      </c>
      <c r="N99" s="16">
        <f t="shared" si="20"/>
        <v>0</v>
      </c>
    </row>
    <row r="100" spans="1:19" x14ac:dyDescent="0.25">
      <c r="A100" s="40" t="s">
        <v>75</v>
      </c>
      <c r="B100" s="36" t="s">
        <v>110</v>
      </c>
      <c r="C100" s="19"/>
      <c r="D100" s="19"/>
      <c r="E100" s="19"/>
      <c r="F100" s="19"/>
      <c r="G100" s="19"/>
      <c r="H100" s="49">
        <v>2</v>
      </c>
      <c r="I100" s="50" t="s">
        <v>5</v>
      </c>
      <c r="J100" s="51">
        <v>0</v>
      </c>
      <c r="K100" s="9">
        <f t="shared" si="18"/>
        <v>0</v>
      </c>
      <c r="L100" s="9">
        <v>17628</v>
      </c>
      <c r="M100" s="9">
        <f t="shared" si="19"/>
        <v>35256</v>
      </c>
      <c r="N100" s="16">
        <f t="shared" si="20"/>
        <v>35256</v>
      </c>
    </row>
    <row r="101" spans="1:19" s="38" customFormat="1" ht="17.25" thickBot="1" x14ac:dyDescent="0.3">
      <c r="A101" s="54" t="s">
        <v>82</v>
      </c>
      <c r="B101" s="55" t="s">
        <v>109</v>
      </c>
      <c r="C101" s="56"/>
      <c r="D101" s="56"/>
      <c r="E101" s="56"/>
      <c r="F101" s="56"/>
      <c r="G101" s="56"/>
      <c r="H101" s="57">
        <v>6</v>
      </c>
      <c r="I101" s="58" t="s">
        <v>5</v>
      </c>
      <c r="J101" s="59">
        <v>0</v>
      </c>
      <c r="K101" s="9">
        <f t="shared" si="18"/>
        <v>0</v>
      </c>
      <c r="L101" s="60">
        <v>11751.999999999998</v>
      </c>
      <c r="M101" s="9">
        <f t="shared" si="19"/>
        <v>70511.999999999985</v>
      </c>
      <c r="N101" s="16">
        <f t="shared" si="20"/>
        <v>70511.999999999985</v>
      </c>
      <c r="O101" s="61"/>
      <c r="R101" s="1"/>
      <c r="S101" s="1"/>
    </row>
    <row r="102" spans="1:19" ht="25.5" customHeight="1" x14ac:dyDescent="0.25">
      <c r="A102" s="76"/>
      <c r="B102" s="76" t="s">
        <v>131</v>
      </c>
      <c r="C102" s="77">
        <v>910000</v>
      </c>
      <c r="D102" s="77">
        <v>20000</v>
      </c>
      <c r="E102" s="77" t="e">
        <f>C102*#REF!</f>
        <v>#REF!</v>
      </c>
      <c r="F102" s="77" t="e">
        <f>D102*#REF!</f>
        <v>#REF!</v>
      </c>
      <c r="G102" s="76" t="e">
        <f t="shared" ref="G102:G103" si="24">F102+E102</f>
        <v>#REF!</v>
      </c>
      <c r="H102" s="76"/>
      <c r="I102" s="76"/>
      <c r="J102" s="76"/>
      <c r="K102" s="76">
        <f>SUM(K8:K101)</f>
        <v>19497472.903999999</v>
      </c>
      <c r="L102" s="76"/>
      <c r="M102" s="76">
        <f>SUM(M8:M101)</f>
        <v>2400904.2200000007</v>
      </c>
      <c r="N102" s="76">
        <f>SUM(N8:N101)</f>
        <v>21898377.124000002</v>
      </c>
    </row>
    <row r="103" spans="1:19" x14ac:dyDescent="0.25">
      <c r="C103" s="62">
        <v>1790000</v>
      </c>
      <c r="D103" s="62">
        <v>25000</v>
      </c>
      <c r="E103" s="63" t="e">
        <f>C103*#REF!</f>
        <v>#REF!</v>
      </c>
      <c r="F103" s="63" t="e">
        <f>D103*#REF!</f>
        <v>#REF!</v>
      </c>
      <c r="G103" s="63" t="e">
        <f t="shared" si="24"/>
        <v>#REF!</v>
      </c>
      <c r="H103" s="63"/>
      <c r="I103" s="63"/>
      <c r="J103" s="64"/>
      <c r="K103" s="64"/>
      <c r="L103" s="64"/>
      <c r="M103" s="64"/>
      <c r="N103" s="64"/>
    </row>
    <row r="104" spans="1:19" ht="35.25" customHeight="1" x14ac:dyDescent="0.25">
      <c r="E104" s="61" t="e">
        <f>SUM(E8:E103)</f>
        <v>#REF!</v>
      </c>
      <c r="F104" s="61" t="e">
        <f>SUM(F8:F103)</f>
        <v>#REF!</v>
      </c>
      <c r="G104" s="61" t="e">
        <f>SUM(G8:G103)</f>
        <v>#REF!</v>
      </c>
      <c r="H104" s="61"/>
      <c r="I104" s="61"/>
      <c r="J104" s="64"/>
      <c r="K104" s="64"/>
      <c r="L104" s="64"/>
      <c r="M104" s="64"/>
      <c r="N104" s="64"/>
    </row>
    <row r="105" spans="1:19" x14ac:dyDescent="0.25">
      <c r="J105" s="64"/>
      <c r="K105" s="64"/>
      <c r="L105" s="64"/>
      <c r="M105" s="64"/>
      <c r="N105" s="64"/>
    </row>
    <row r="106" spans="1:19" x14ac:dyDescent="0.25">
      <c r="J106" s="64"/>
      <c r="K106" s="64"/>
      <c r="L106" s="64"/>
      <c r="M106" s="64"/>
      <c r="N106" s="64"/>
    </row>
    <row r="107" spans="1:19" x14ac:dyDescent="0.25">
      <c r="J107" s="64"/>
      <c r="K107" s="64"/>
      <c r="L107" s="64"/>
      <c r="M107" s="64"/>
      <c r="N107" s="64"/>
    </row>
    <row r="108" spans="1:19" x14ac:dyDescent="0.25">
      <c r="J108" s="64"/>
      <c r="K108" s="64"/>
      <c r="L108" s="64"/>
      <c r="M108" s="64"/>
      <c r="N108" s="64"/>
    </row>
    <row r="109" spans="1:19" x14ac:dyDescent="0.25">
      <c r="J109" s="64"/>
      <c r="K109" s="64"/>
      <c r="L109" s="64"/>
      <c r="M109" s="64"/>
      <c r="N109" s="64"/>
    </row>
    <row r="110" spans="1:19" x14ac:dyDescent="0.25">
      <c r="J110" s="64"/>
      <c r="K110" s="64"/>
      <c r="L110" s="64"/>
      <c r="M110" s="64"/>
      <c r="N110" s="64"/>
    </row>
    <row r="111" spans="1:19" x14ac:dyDescent="0.25">
      <c r="J111" s="64"/>
      <c r="K111" s="64"/>
      <c r="L111" s="64"/>
      <c r="M111" s="64"/>
      <c r="N111" s="64"/>
    </row>
    <row r="112" spans="1:19" x14ac:dyDescent="0.25">
      <c r="J112" s="64"/>
      <c r="K112" s="64"/>
      <c r="L112" s="64"/>
      <c r="M112" s="64"/>
      <c r="N112" s="64"/>
    </row>
    <row r="113" spans="10:14" x14ac:dyDescent="0.25">
      <c r="J113" s="64"/>
      <c r="K113" s="64"/>
      <c r="L113" s="64"/>
      <c r="M113" s="64"/>
      <c r="N113" s="64"/>
    </row>
    <row r="114" spans="10:14" x14ac:dyDescent="0.25">
      <c r="J114" s="64"/>
      <c r="K114" s="64"/>
      <c r="L114" s="64"/>
      <c r="M114" s="64"/>
      <c r="N114" s="64"/>
    </row>
    <row r="115" spans="10:14" x14ac:dyDescent="0.25">
      <c r="J115" s="64"/>
      <c r="K115" s="64"/>
      <c r="L115" s="64"/>
      <c r="M115" s="64"/>
      <c r="N115" s="64"/>
    </row>
    <row r="116" spans="10:14" x14ac:dyDescent="0.25">
      <c r="J116" s="64"/>
      <c r="K116" s="64"/>
      <c r="L116" s="64"/>
      <c r="M116" s="64"/>
      <c r="N116" s="64"/>
    </row>
    <row r="117" spans="10:14" x14ac:dyDescent="0.25">
      <c r="J117" s="64"/>
      <c r="K117" s="64"/>
      <c r="L117" s="64"/>
      <c r="M117" s="64"/>
      <c r="N117" s="64"/>
    </row>
    <row r="118" spans="10:14" x14ac:dyDescent="0.25">
      <c r="J118" s="64"/>
      <c r="K118" s="64"/>
      <c r="L118" s="64"/>
      <c r="M118" s="64"/>
      <c r="N118" s="64"/>
    </row>
    <row r="119" spans="10:14" x14ac:dyDescent="0.25">
      <c r="J119" s="64"/>
      <c r="K119" s="64"/>
      <c r="L119" s="64"/>
      <c r="M119" s="64"/>
      <c r="N119" s="64"/>
    </row>
    <row r="120" spans="10:14" x14ac:dyDescent="0.25">
      <c r="J120" s="64"/>
      <c r="K120" s="64"/>
      <c r="L120" s="64"/>
      <c r="M120" s="64"/>
      <c r="N120" s="64"/>
    </row>
    <row r="121" spans="10:14" x14ac:dyDescent="0.25">
      <c r="J121" s="64"/>
      <c r="K121" s="64"/>
      <c r="L121" s="64"/>
      <c r="M121" s="64"/>
      <c r="N121" s="64"/>
    </row>
    <row r="122" spans="10:14" x14ac:dyDescent="0.25">
      <c r="J122" s="64"/>
      <c r="K122" s="64"/>
      <c r="L122" s="64"/>
      <c r="M122" s="64"/>
      <c r="N122" s="64"/>
    </row>
    <row r="123" spans="10:14" x14ac:dyDescent="0.25">
      <c r="J123" s="64"/>
      <c r="K123" s="64"/>
      <c r="L123" s="64"/>
      <c r="M123" s="64"/>
      <c r="N123" s="64"/>
    </row>
    <row r="124" spans="10:14" x14ac:dyDescent="0.25">
      <c r="J124" s="64"/>
      <c r="K124" s="64"/>
      <c r="L124" s="64"/>
      <c r="M124" s="64"/>
      <c r="N124" s="64"/>
    </row>
    <row r="125" spans="10:14" x14ac:dyDescent="0.25">
      <c r="J125" s="64"/>
      <c r="K125" s="64"/>
      <c r="L125" s="64"/>
      <c r="M125" s="64"/>
      <c r="N125" s="64"/>
    </row>
    <row r="126" spans="10:14" x14ac:dyDescent="0.25">
      <c r="J126" s="65"/>
      <c r="K126" s="65"/>
      <c r="L126" s="65"/>
      <c r="M126" s="65"/>
      <c r="N126" s="65"/>
    </row>
    <row r="127" spans="10:14" x14ac:dyDescent="0.25">
      <c r="J127" s="66"/>
      <c r="K127" s="66"/>
      <c r="L127" s="66"/>
      <c r="M127" s="66"/>
      <c r="N127" s="66"/>
    </row>
    <row r="128" spans="10:14" x14ac:dyDescent="0.25">
      <c r="J128" s="66"/>
      <c r="K128" s="66"/>
      <c r="L128" s="66"/>
      <c r="M128" s="66"/>
      <c r="N128" s="66"/>
    </row>
    <row r="129" spans="10:14" x14ac:dyDescent="0.25">
      <c r="J129" s="66"/>
      <c r="K129" s="66"/>
      <c r="L129" s="66"/>
      <c r="M129" s="66"/>
      <c r="N129" s="66"/>
    </row>
    <row r="130" spans="10:14" x14ac:dyDescent="0.25">
      <c r="J130" s="66"/>
      <c r="K130" s="66"/>
      <c r="L130" s="66"/>
      <c r="M130" s="66"/>
      <c r="N130" s="66"/>
    </row>
    <row r="131" spans="10:14" x14ac:dyDescent="0.25">
      <c r="J131" s="66"/>
      <c r="K131" s="66"/>
      <c r="L131" s="66"/>
      <c r="M131" s="66"/>
      <c r="N131" s="66"/>
    </row>
    <row r="132" spans="10:14" x14ac:dyDescent="0.25">
      <c r="J132" s="66"/>
      <c r="K132" s="66"/>
      <c r="L132" s="66"/>
      <c r="M132" s="66"/>
      <c r="N132" s="66"/>
    </row>
    <row r="133" spans="10:14" x14ac:dyDescent="0.25">
      <c r="J133" s="66"/>
      <c r="K133" s="66"/>
      <c r="L133" s="66"/>
      <c r="M133" s="66"/>
      <c r="N133" s="66"/>
    </row>
    <row r="134" spans="10:14" x14ac:dyDescent="0.25">
      <c r="J134" s="67"/>
      <c r="K134" s="67"/>
      <c r="L134" s="67"/>
      <c r="M134" s="67"/>
      <c r="N134" s="67"/>
    </row>
    <row r="135" spans="10:14" x14ac:dyDescent="0.25">
      <c r="J135" s="64"/>
      <c r="K135" s="64"/>
      <c r="L135" s="64"/>
      <c r="M135" s="64"/>
      <c r="N135" s="64"/>
    </row>
    <row r="136" spans="10:14" x14ac:dyDescent="0.25">
      <c r="J136" s="64"/>
      <c r="K136" s="64"/>
      <c r="L136" s="64"/>
      <c r="M136" s="64"/>
      <c r="N136" s="64"/>
    </row>
    <row r="137" spans="10:14" x14ac:dyDescent="0.25">
      <c r="J137" s="64"/>
      <c r="K137" s="64"/>
      <c r="L137" s="64"/>
      <c r="M137" s="64"/>
      <c r="N137" s="64"/>
    </row>
    <row r="138" spans="10:14" x14ac:dyDescent="0.25">
      <c r="J138" s="64"/>
      <c r="K138" s="64"/>
      <c r="L138" s="64"/>
      <c r="M138" s="64"/>
      <c r="N138" s="64"/>
    </row>
    <row r="139" spans="10:14" x14ac:dyDescent="0.25">
      <c r="J139" s="64"/>
      <c r="K139" s="64"/>
      <c r="L139" s="64"/>
      <c r="M139" s="64"/>
      <c r="N139" s="64"/>
    </row>
    <row r="140" spans="10:14" x14ac:dyDescent="0.25">
      <c r="J140" s="66"/>
      <c r="K140" s="66"/>
      <c r="L140" s="66"/>
      <c r="M140" s="66"/>
      <c r="N140" s="66"/>
    </row>
    <row r="141" spans="10:14" x14ac:dyDescent="0.25">
      <c r="J141" s="66"/>
      <c r="K141" s="66"/>
      <c r="L141" s="66"/>
      <c r="M141" s="66"/>
      <c r="N141" s="66"/>
    </row>
    <row r="142" spans="10:14" x14ac:dyDescent="0.25">
      <c r="J142" s="67"/>
      <c r="K142" s="67"/>
      <c r="L142" s="67"/>
      <c r="M142" s="67"/>
      <c r="N142" s="67"/>
    </row>
    <row r="143" spans="10:14" x14ac:dyDescent="0.25">
      <c r="J143" s="64"/>
      <c r="K143" s="64"/>
      <c r="L143" s="64"/>
      <c r="M143" s="64"/>
      <c r="N143" s="64"/>
    </row>
    <row r="144" spans="10:14" x14ac:dyDescent="0.25">
      <c r="J144" s="64"/>
      <c r="K144" s="64"/>
      <c r="L144" s="64"/>
      <c r="M144" s="64"/>
      <c r="N144" s="64"/>
    </row>
    <row r="145" spans="10:14" x14ac:dyDescent="0.25">
      <c r="J145" s="64"/>
      <c r="K145" s="64"/>
      <c r="L145" s="64"/>
      <c r="M145" s="64"/>
      <c r="N145" s="64"/>
    </row>
    <row r="146" spans="10:14" x14ac:dyDescent="0.25">
      <c r="J146" s="64"/>
      <c r="K146" s="64"/>
      <c r="L146" s="64"/>
      <c r="M146" s="64"/>
      <c r="N146" s="64"/>
    </row>
    <row r="147" spans="10:14" x14ac:dyDescent="0.25">
      <c r="J147" s="64"/>
      <c r="K147" s="64"/>
      <c r="L147" s="64"/>
      <c r="M147" s="64"/>
      <c r="N147" s="64"/>
    </row>
    <row r="148" spans="10:14" x14ac:dyDescent="0.25">
      <c r="J148" s="64"/>
      <c r="K148" s="64"/>
      <c r="L148" s="64"/>
      <c r="M148" s="64"/>
      <c r="N148" s="64"/>
    </row>
    <row r="149" spans="10:14" x14ac:dyDescent="0.25">
      <c r="J149" s="64"/>
      <c r="K149" s="64"/>
      <c r="L149" s="64"/>
      <c r="M149" s="64"/>
      <c r="N149" s="64"/>
    </row>
    <row r="150" spans="10:14" x14ac:dyDescent="0.25">
      <c r="J150" s="64"/>
      <c r="K150" s="64"/>
      <c r="L150" s="64"/>
      <c r="M150" s="64"/>
      <c r="N150" s="64"/>
    </row>
    <row r="151" spans="10:14" x14ac:dyDescent="0.25">
      <c r="J151" s="64"/>
      <c r="K151" s="64"/>
      <c r="L151" s="64"/>
      <c r="M151" s="64"/>
      <c r="N151" s="64"/>
    </row>
    <row r="152" spans="10:14" x14ac:dyDescent="0.25">
      <c r="J152" s="64"/>
      <c r="K152" s="64"/>
      <c r="L152" s="64"/>
      <c r="M152" s="64"/>
      <c r="N152" s="64"/>
    </row>
    <row r="153" spans="10:14" x14ac:dyDescent="0.25">
      <c r="J153" s="64"/>
      <c r="K153" s="64"/>
      <c r="L153" s="64"/>
      <c r="M153" s="64"/>
      <c r="N153" s="64"/>
    </row>
    <row r="154" spans="10:14" x14ac:dyDescent="0.25">
      <c r="J154" s="64"/>
      <c r="K154" s="64"/>
      <c r="L154" s="64"/>
      <c r="M154" s="64"/>
      <c r="N154" s="64"/>
    </row>
    <row r="155" spans="10:14" x14ac:dyDescent="0.25">
      <c r="J155" s="64"/>
      <c r="K155" s="64"/>
      <c r="L155" s="64"/>
      <c r="M155" s="64"/>
      <c r="N155" s="64"/>
    </row>
    <row r="156" spans="10:14" x14ac:dyDescent="0.25">
      <c r="J156" s="64"/>
      <c r="K156" s="64"/>
      <c r="L156" s="64"/>
      <c r="M156" s="64"/>
      <c r="N156" s="64"/>
    </row>
    <row r="157" spans="10:14" x14ac:dyDescent="0.25">
      <c r="J157" s="64"/>
      <c r="K157" s="64"/>
      <c r="L157" s="64"/>
      <c r="M157" s="64"/>
      <c r="N157" s="64"/>
    </row>
    <row r="158" spans="10:14" x14ac:dyDescent="0.25">
      <c r="J158" s="64"/>
      <c r="K158" s="64"/>
      <c r="L158" s="64"/>
      <c r="M158" s="64"/>
      <c r="N158" s="64"/>
    </row>
    <row r="159" spans="10:14" x14ac:dyDescent="0.25">
      <c r="J159" s="64"/>
      <c r="K159" s="64"/>
      <c r="L159" s="64"/>
      <c r="M159" s="64"/>
      <c r="N159" s="64"/>
    </row>
    <row r="160" spans="10:14" x14ac:dyDescent="0.25">
      <c r="J160" s="64"/>
      <c r="K160" s="64"/>
      <c r="L160" s="64"/>
      <c r="M160" s="64"/>
      <c r="N160" s="64"/>
    </row>
    <row r="161" spans="10:14" x14ac:dyDescent="0.25">
      <c r="J161" s="64"/>
      <c r="K161" s="64"/>
      <c r="L161" s="64"/>
      <c r="M161" s="64"/>
      <c r="N161" s="64"/>
    </row>
    <row r="162" spans="10:14" x14ac:dyDescent="0.25">
      <c r="J162" s="64"/>
      <c r="K162" s="64"/>
      <c r="L162" s="64"/>
      <c r="M162" s="64"/>
      <c r="N162" s="64"/>
    </row>
    <row r="163" spans="10:14" x14ac:dyDescent="0.25">
      <c r="J163" s="64"/>
      <c r="K163" s="64"/>
      <c r="L163" s="64"/>
      <c r="M163" s="64"/>
      <c r="N163" s="64"/>
    </row>
    <row r="164" spans="10:14" x14ac:dyDescent="0.25">
      <c r="J164" s="64"/>
      <c r="K164" s="64"/>
      <c r="L164" s="64"/>
      <c r="M164" s="64"/>
      <c r="N164" s="64"/>
    </row>
    <row r="165" spans="10:14" x14ac:dyDescent="0.25">
      <c r="J165" s="64"/>
      <c r="K165" s="64"/>
      <c r="L165" s="64"/>
      <c r="M165" s="64"/>
      <c r="N165" s="64"/>
    </row>
    <row r="166" spans="10:14" x14ac:dyDescent="0.25">
      <c r="J166" s="64"/>
      <c r="K166" s="64"/>
      <c r="L166" s="64"/>
      <c r="M166" s="64"/>
      <c r="N166" s="64"/>
    </row>
    <row r="167" spans="10:14" x14ac:dyDescent="0.25">
      <c r="J167" s="64"/>
      <c r="K167" s="64"/>
      <c r="L167" s="64"/>
      <c r="M167" s="64"/>
      <c r="N167" s="64"/>
    </row>
    <row r="168" spans="10:14" x14ac:dyDescent="0.25">
      <c r="J168" s="64"/>
      <c r="K168" s="64"/>
      <c r="L168" s="64"/>
      <c r="M168" s="64"/>
      <c r="N168" s="64"/>
    </row>
    <row r="169" spans="10:14" x14ac:dyDescent="0.25">
      <c r="J169" s="64"/>
      <c r="K169" s="64"/>
      <c r="L169" s="64"/>
      <c r="M169" s="64"/>
      <c r="N169" s="64"/>
    </row>
    <row r="170" spans="10:14" x14ac:dyDescent="0.25">
      <c r="J170" s="64"/>
      <c r="K170" s="64"/>
      <c r="L170" s="64"/>
      <c r="M170" s="64"/>
      <c r="N170" s="64"/>
    </row>
    <row r="171" spans="10:14" x14ac:dyDescent="0.25">
      <c r="J171" s="67"/>
      <c r="K171" s="67"/>
      <c r="L171" s="67"/>
      <c r="M171" s="67"/>
      <c r="N171" s="67"/>
    </row>
    <row r="172" spans="10:14" x14ac:dyDescent="0.25">
      <c r="J172" s="68"/>
      <c r="K172" s="68"/>
      <c r="L172" s="68"/>
      <c r="M172" s="68"/>
      <c r="N172" s="68"/>
    </row>
    <row r="173" spans="10:14" x14ac:dyDescent="0.25">
      <c r="J173" s="64"/>
      <c r="K173" s="64"/>
      <c r="L173" s="64"/>
      <c r="M173" s="64"/>
      <c r="N173" s="64"/>
    </row>
    <row r="174" spans="10:14" x14ac:dyDescent="0.25">
      <c r="J174" s="64"/>
      <c r="K174" s="64"/>
      <c r="L174" s="64"/>
      <c r="M174" s="64"/>
      <c r="N174" s="64"/>
    </row>
    <row r="175" spans="10:14" x14ac:dyDescent="0.25">
      <c r="J175" s="64"/>
      <c r="K175" s="64"/>
      <c r="L175" s="64"/>
      <c r="M175" s="64"/>
      <c r="N175" s="64"/>
    </row>
    <row r="176" spans="10:14" x14ac:dyDescent="0.25">
      <c r="J176" s="64"/>
      <c r="K176" s="64"/>
      <c r="L176" s="64"/>
      <c r="M176" s="64"/>
      <c r="N176" s="64"/>
    </row>
    <row r="177" spans="10:14" x14ac:dyDescent="0.25">
      <c r="J177" s="64"/>
      <c r="K177" s="64"/>
      <c r="L177" s="64"/>
      <c r="M177" s="64"/>
      <c r="N177" s="64"/>
    </row>
    <row r="178" spans="10:14" x14ac:dyDescent="0.25">
      <c r="J178" s="64"/>
      <c r="K178" s="64"/>
      <c r="L178" s="64"/>
      <c r="M178" s="64"/>
      <c r="N178" s="64"/>
    </row>
    <row r="179" spans="10:14" x14ac:dyDescent="0.25">
      <c r="J179" s="64"/>
      <c r="K179" s="64"/>
      <c r="L179" s="64"/>
      <c r="M179" s="64"/>
      <c r="N179" s="64"/>
    </row>
    <row r="180" spans="10:14" x14ac:dyDescent="0.25">
      <c r="J180" s="64"/>
      <c r="K180" s="64"/>
      <c r="L180" s="64"/>
      <c r="M180" s="64"/>
      <c r="N180" s="64"/>
    </row>
    <row r="181" spans="10:14" x14ac:dyDescent="0.25">
      <c r="J181" s="64"/>
      <c r="K181" s="64"/>
      <c r="L181" s="64"/>
      <c r="M181" s="64"/>
      <c r="N181" s="64"/>
    </row>
    <row r="182" spans="10:14" x14ac:dyDescent="0.25">
      <c r="J182" s="64"/>
      <c r="K182" s="64"/>
      <c r="L182" s="64"/>
      <c r="M182" s="64"/>
      <c r="N182" s="64"/>
    </row>
    <row r="183" spans="10:14" x14ac:dyDescent="0.25">
      <c r="J183" s="64"/>
      <c r="K183" s="64"/>
      <c r="L183" s="64"/>
      <c r="M183" s="64"/>
      <c r="N183" s="64"/>
    </row>
    <row r="184" spans="10:14" x14ac:dyDescent="0.25">
      <c r="J184" s="64"/>
      <c r="K184" s="64"/>
      <c r="L184" s="64"/>
      <c r="M184" s="64"/>
      <c r="N184" s="64"/>
    </row>
    <row r="185" spans="10:14" x14ac:dyDescent="0.25">
      <c r="J185" s="64"/>
      <c r="K185" s="64"/>
      <c r="L185" s="64"/>
      <c r="M185" s="64"/>
      <c r="N185" s="64"/>
    </row>
    <row r="186" spans="10:14" x14ac:dyDescent="0.25">
      <c r="J186" s="64"/>
      <c r="K186" s="64"/>
      <c r="L186" s="64"/>
      <c r="M186" s="64"/>
      <c r="N186" s="64"/>
    </row>
    <row r="187" spans="10:14" x14ac:dyDescent="0.25">
      <c r="J187" s="64"/>
      <c r="K187" s="64"/>
      <c r="L187" s="64"/>
      <c r="M187" s="64"/>
      <c r="N187" s="64"/>
    </row>
    <row r="188" spans="10:14" x14ac:dyDescent="0.25">
      <c r="J188" s="64"/>
      <c r="K188" s="64"/>
      <c r="L188" s="64"/>
      <c r="M188" s="64"/>
      <c r="N188" s="64"/>
    </row>
    <row r="189" spans="10:14" x14ac:dyDescent="0.25">
      <c r="J189" s="64"/>
      <c r="K189" s="64"/>
      <c r="L189" s="64"/>
      <c r="M189" s="64"/>
      <c r="N189" s="64"/>
    </row>
    <row r="190" spans="10:14" x14ac:dyDescent="0.25">
      <c r="J190" s="66"/>
      <c r="K190" s="66"/>
      <c r="L190" s="66"/>
      <c r="M190" s="66"/>
      <c r="N190" s="66"/>
    </row>
    <row r="191" spans="10:14" x14ac:dyDescent="0.25">
      <c r="J191" s="66"/>
      <c r="K191" s="66"/>
      <c r="L191" s="66"/>
      <c r="M191" s="66"/>
      <c r="N191" s="66"/>
    </row>
    <row r="192" spans="10:14" x14ac:dyDescent="0.25">
      <c r="J192" s="65"/>
      <c r="K192" s="65"/>
      <c r="L192" s="65"/>
      <c r="M192" s="65"/>
      <c r="N192" s="65"/>
    </row>
    <row r="193" spans="10:14" x14ac:dyDescent="0.25">
      <c r="J193" s="69"/>
      <c r="K193" s="69"/>
      <c r="L193" s="69"/>
      <c r="M193" s="69"/>
      <c r="N193" s="69"/>
    </row>
    <row r="194" spans="10:14" x14ac:dyDescent="0.25">
      <c r="J194" s="66"/>
      <c r="K194" s="66"/>
      <c r="L194" s="66"/>
      <c r="M194" s="66"/>
      <c r="N194" s="66"/>
    </row>
    <row r="195" spans="10:14" x14ac:dyDescent="0.25">
      <c r="J195" s="65"/>
      <c r="K195" s="65"/>
      <c r="L195" s="65"/>
      <c r="M195" s="65"/>
      <c r="N195" s="65"/>
    </row>
    <row r="196" spans="10:14" x14ac:dyDescent="0.25">
      <c r="J196" s="69"/>
      <c r="K196" s="69"/>
      <c r="L196" s="69"/>
      <c r="M196" s="69"/>
      <c r="N196" s="69"/>
    </row>
    <row r="197" spans="10:14" x14ac:dyDescent="0.25">
      <c r="J197" s="66"/>
      <c r="K197" s="66"/>
      <c r="L197" s="66"/>
      <c r="M197" s="66"/>
      <c r="N197" s="66"/>
    </row>
    <row r="198" spans="10:14" x14ac:dyDescent="0.25">
      <c r="J198" s="65"/>
      <c r="K198" s="65"/>
      <c r="L198" s="65"/>
      <c r="M198" s="65"/>
      <c r="N198" s="65"/>
    </row>
    <row r="199" spans="10:14" x14ac:dyDescent="0.25">
      <c r="J199" s="66"/>
      <c r="K199" s="66"/>
      <c r="L199" s="66"/>
      <c r="M199" s="66"/>
      <c r="N199" s="66"/>
    </row>
    <row r="200" spans="10:14" x14ac:dyDescent="0.25">
      <c r="J200" s="66"/>
      <c r="K200" s="66"/>
      <c r="L200" s="66"/>
      <c r="M200" s="66"/>
      <c r="N200" s="66"/>
    </row>
    <row r="201" spans="10:14" x14ac:dyDescent="0.25">
      <c r="J201" s="70"/>
      <c r="K201" s="70"/>
      <c r="L201" s="70"/>
      <c r="M201" s="70"/>
      <c r="N201" s="70"/>
    </row>
  </sheetData>
  <mergeCells count="13">
    <mergeCell ref="C102:D102"/>
    <mergeCell ref="E102:F102"/>
    <mergeCell ref="A1:N2"/>
    <mergeCell ref="B67:G67"/>
    <mergeCell ref="B83:G83"/>
    <mergeCell ref="B7:G7"/>
    <mergeCell ref="A4:N4"/>
    <mergeCell ref="B12:G12"/>
    <mergeCell ref="B15:G15"/>
    <mergeCell ref="B49:G49"/>
    <mergeCell ref="B64:G64"/>
    <mergeCell ref="E6:F6"/>
    <mergeCell ref="C6:D6"/>
  </mergeCells>
  <printOptions horizontalCentered="1"/>
  <pageMargins left="0.70866141732283472" right="0.70866141732283472" top="0.74803149606299213" bottom="0.74803149606299213" header="0.31496062992125984" footer="0.31496062992125984"/>
  <pageSetup paperSize="9" scale="53" fitToHeight="0" orientation="portrait" r:id="rId1"/>
  <headerFooter>
    <oddFooter>&amp;R&amp;P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Summary</vt:lpstr>
      <vt:lpstr>Estimate</vt:lpstr>
      <vt:lpstr>Estimate!Print_Area</vt:lpstr>
      <vt:lpstr>Summary!Print_Area</vt:lpstr>
      <vt:lpstr>Estimate!Print_Titles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dc:creator>
  <cp:lastModifiedBy>Rehan Aslam</cp:lastModifiedBy>
  <cp:lastPrinted>2024-01-18T12:17:03Z</cp:lastPrinted>
  <dcterms:created xsi:type="dcterms:W3CDTF">2014-11-22T11:50:12Z</dcterms:created>
  <dcterms:modified xsi:type="dcterms:W3CDTF">2024-01-18T12:17:41Z</dcterms:modified>
</cp:coreProperties>
</file>