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Running projects\TOMO II\"/>
    </mc:Choice>
  </mc:AlternateContent>
  <xr:revisionPtr revIDLastSave="0" documentId="13_ncr:1_{78170D69-3931-4B7F-A924-1E566A978A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1" r:id="rId1"/>
  </sheets>
  <definedNames>
    <definedName name="_xlnm.Print_Area" localSheetId="0">'Table 1'!$A$1:$J$42</definedName>
    <definedName name="_xlnm.Print_Titles" localSheetId="0">'Table 1'!$1:$4</definedName>
  </definedNames>
  <calcPr calcId="181029"/>
</workbook>
</file>

<file path=xl/calcChain.xml><?xml version="1.0" encoding="utf-8"?>
<calcChain xmlns="http://schemas.openxmlformats.org/spreadsheetml/2006/main">
  <c r="I35" i="1" l="1"/>
  <c r="H35" i="1"/>
  <c r="I34" i="1"/>
  <c r="H34" i="1"/>
  <c r="J34" i="1" s="1"/>
  <c r="I33" i="1"/>
  <c r="H33" i="1"/>
  <c r="I32" i="1"/>
  <c r="H32" i="1"/>
  <c r="I31" i="1"/>
  <c r="H31" i="1"/>
  <c r="I29" i="1"/>
  <c r="H29" i="1"/>
  <c r="H6" i="1"/>
  <c r="I6" i="1"/>
  <c r="H7" i="1"/>
  <c r="I7" i="1"/>
  <c r="J7" i="1" s="1"/>
  <c r="H8" i="1"/>
  <c r="I8" i="1"/>
  <c r="H9" i="1"/>
  <c r="I9" i="1"/>
  <c r="H10" i="1"/>
  <c r="I10" i="1"/>
  <c r="H11" i="1"/>
  <c r="I11" i="1"/>
  <c r="J11" i="1" s="1"/>
  <c r="H12" i="1"/>
  <c r="J12" i="1" s="1"/>
  <c r="I12" i="1"/>
  <c r="H13" i="1"/>
  <c r="I13" i="1"/>
  <c r="H14" i="1"/>
  <c r="I14" i="1"/>
  <c r="H15" i="1"/>
  <c r="I15" i="1"/>
  <c r="H16" i="1"/>
  <c r="J16" i="1" s="1"/>
  <c r="I16" i="1"/>
  <c r="H17" i="1"/>
  <c r="I17" i="1"/>
  <c r="H18" i="1"/>
  <c r="I18" i="1"/>
  <c r="H19" i="1"/>
  <c r="I19" i="1"/>
  <c r="H20" i="1"/>
  <c r="I20" i="1"/>
  <c r="J20" i="1" s="1"/>
  <c r="H21" i="1"/>
  <c r="I21" i="1"/>
  <c r="H22" i="1"/>
  <c r="I22" i="1"/>
  <c r="H23" i="1"/>
  <c r="I23" i="1"/>
  <c r="J23" i="1" s="1"/>
  <c r="H24" i="1"/>
  <c r="I24" i="1"/>
  <c r="H25" i="1"/>
  <c r="I25" i="1"/>
  <c r="H26" i="1"/>
  <c r="I26" i="1"/>
  <c r="J26" i="1" s="1"/>
  <c r="H27" i="1"/>
  <c r="I27" i="1"/>
  <c r="I5" i="1"/>
  <c r="H5" i="1"/>
  <c r="J51" i="1"/>
  <c r="J19" i="1" l="1"/>
  <c r="J18" i="1"/>
  <c r="J24" i="1"/>
  <c r="J13" i="1"/>
  <c r="J27" i="1"/>
  <c r="J14" i="1"/>
  <c r="J8" i="1"/>
  <c r="J5" i="1"/>
  <c r="J21" i="1"/>
  <c r="J10" i="1"/>
  <c r="J15" i="1"/>
  <c r="J35" i="1"/>
  <c r="J32" i="1"/>
  <c r="J31" i="1"/>
  <c r="J25" i="1"/>
  <c r="J33" i="1"/>
  <c r="J29" i="1"/>
  <c r="J22" i="1"/>
  <c r="J17" i="1"/>
  <c r="J9" i="1"/>
  <c r="J6" i="1"/>
  <c r="J28" i="1" l="1"/>
  <c r="J36" i="1" s="1"/>
  <c r="J38" i="1" l="1"/>
  <c r="J37" i="1"/>
  <c r="J40" i="1" l="1"/>
  <c r="J39" i="1"/>
  <c r="J42" i="1" l="1"/>
</calcChain>
</file>

<file path=xl/sharedStrings.xml><?xml version="1.0" encoding="utf-8"?>
<sst xmlns="http://schemas.openxmlformats.org/spreadsheetml/2006/main" count="89" uniqueCount="63">
  <si>
    <t>S.NO</t>
  </si>
  <si>
    <t>DESCRIPTION</t>
  </si>
  <si>
    <t>Owner supplied selfcontained aircooled packaged airconditioning unit complete with accessories.</t>
  </si>
  <si>
    <t>Owner supplied Direct expansion coil with condensing unit, controls and accessories.</t>
  </si>
  <si>
    <t>Owner supplied Electric type reheat coils complete with accessories and controls.</t>
  </si>
  <si>
    <t>Viscous oil type 2” thick cleanable air filters.</t>
  </si>
  <si>
    <t>65% efficiency dust spot test, ASHRAE Standard 52-76 air filters (2 ft x 2ft x 2ft ) .</t>
  </si>
  <si>
    <r>
      <rPr>
        <sz val="12"/>
        <rFont val="Calibri"/>
        <family val="2"/>
        <scheme val="minor"/>
      </rPr>
      <t>95% efficiency dust spot test, ASHARE
Standard 52-76 air filters (2ft x 2ft x 2ft)</t>
    </r>
  </si>
  <si>
    <t>99.97% efficiency hepa air filters complete housing and accessories (2ftx2ftx1ft)</t>
  </si>
  <si>
    <t>MCC with circuit breakers, disconnect switches, fuses, starters etc.</t>
  </si>
  <si>
    <t>Complete electric wiring and earthing for equipment and controls.</t>
  </si>
  <si>
    <t>Lot</t>
  </si>
  <si>
    <r>
      <rPr>
        <sz val="12"/>
        <rFont val="Calibri"/>
        <family val="2"/>
        <scheme val="minor"/>
      </rPr>
      <t>G.I. Sheet metal ducting, plenums, viscous oil and high efficiency filters,
housings, volume control dampers, fire dampers and other sheet fabrications.</t>
    </r>
  </si>
  <si>
    <t>A</t>
  </si>
  <si>
    <t>18 gauge</t>
  </si>
  <si>
    <t>B</t>
  </si>
  <si>
    <t>22 gauge</t>
  </si>
  <si>
    <t>C</t>
  </si>
  <si>
    <t>Supply return, fresh and exhaust air registers, grilles, dampers and louvers.</t>
  </si>
  <si>
    <t>Refrigerant piping complete with fittings, valves, insulation etc.</t>
  </si>
  <si>
    <t>Drain piping with insulation, fittings and specialties.</t>
  </si>
  <si>
    <t>26 gauge G.I. sheet jacketing for exposed insulated air ducts and refrigerant piping.</t>
  </si>
  <si>
    <t>Temperature, humidity and room pressure controls complete with accessories.</t>
  </si>
  <si>
    <t>Equipment foundation.</t>
  </si>
  <si>
    <t>Air balancing.</t>
  </si>
  <si>
    <t>26 gauge G.I Sheet jacketing complete with accessories for all insulated ducting and refrigerant piping.</t>
  </si>
  <si>
    <t>Painting of all equipment and system components.</t>
  </si>
  <si>
    <t>SUB TOTAL                                Rs.</t>
  </si>
  <si>
    <t>Microbial Paint to be applied on all Duting.</t>
  </si>
  <si>
    <t>Any other item, material, services which may be required to complete the given Scope of Works to be quoted and details to be attached. Any Quantity increase / decrease in the BOQ as per drawing may also be quoted here. NO ADDITIONAL MATERIAL (QUANTITY or Cost will be allowed).</t>
  </si>
  <si>
    <t>Spare parts for two years operation.</t>
  </si>
  <si>
    <t>As-installed drawings and transparencies 4 sets.</t>
  </si>
  <si>
    <t>Cost of special tools and instruments.</t>
  </si>
  <si>
    <t>Cost of testing, starting-up, commissioning, balancing, adjusting and handling over of the complete system including refrigerant and oil charging.</t>
  </si>
  <si>
    <t>Cost of one month test run.</t>
  </si>
  <si>
    <r>
      <rPr>
        <sz val="12"/>
        <rFont val="Calibri"/>
        <family val="2"/>
        <scheme val="minor"/>
      </rPr>
      <t>(Rupees ………………………………………………………………………………………………………………………………….
…………………………………………………………………………………………………………………………………………..)</t>
    </r>
  </si>
  <si>
    <t>NOTES:</t>
  </si>
  <si>
    <t>1.         The work to be done in two shifts.</t>
  </si>
  <si>
    <t>2.         Qualified experienced Site Engineer to be deputed at Site.</t>
  </si>
  <si>
    <t>3.         Shop Drawings to be prepared before commencement of work.</t>
  </si>
  <si>
    <t>I inch thick Thermal insulation of air ducts complete with vapor barrier, jacketing and finishing.</t>
  </si>
  <si>
    <t>Deal Locked</t>
  </si>
  <si>
    <t>Mob adv</t>
  </si>
  <si>
    <t>Unit</t>
  </si>
  <si>
    <t>Nos</t>
  </si>
  <si>
    <t>SQFT</t>
  </si>
  <si>
    <t>Job</t>
  </si>
  <si>
    <t>Material Rate</t>
  </si>
  <si>
    <t>Labour Rate</t>
  </si>
  <si>
    <t>BILL OF QUANTITIES</t>
  </si>
  <si>
    <t>RUNNING BILL</t>
  </si>
  <si>
    <t>Billed Qty</t>
  </si>
  <si>
    <t>TOTAL AMOUNT</t>
  </si>
  <si>
    <t>Material Amount</t>
  </si>
  <si>
    <t>Labour Amount</t>
  </si>
  <si>
    <t>Qty</t>
  </si>
  <si>
    <r>
      <rPr>
        <b/>
        <u/>
        <sz val="16"/>
        <rFont val="Calibri"/>
        <family val="2"/>
        <scheme val="minor"/>
      </rPr>
      <t>TOMO II
SCHEDULE OF ITEMWISE PRICES</t>
    </r>
  </si>
  <si>
    <t xml:space="preserve">TOTAL BILLED AMOUNT                                                                          </t>
  </si>
  <si>
    <t xml:space="preserve">Very Special discount                                                                                                                               </t>
  </si>
  <si>
    <t>TOTAL COST AFTER DISCOUNT</t>
  </si>
  <si>
    <t>Further Discount</t>
  </si>
  <si>
    <t>RECEIVED MOBILIZATION ADVANCE 20%</t>
  </si>
  <si>
    <t>RECEIVABLE AMUONT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</si>
</sst>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"/>
    <numFmt numFmtId="165" formatCode="_-* #,##0_-;\-* #,##0_-;_-* &quot;-&quot;??_-;_-@_-"/>
  </numFmts>
  <fonts count="10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6"/>
      <color rgb="FF000000"/>
      <name val="Calibri"/>
      <family val="2"/>
      <scheme val="minor"/>
    </font>
    <font>
      <sz val="22"/>
      <color rgb="FF000000"/>
      <name val="Calibri"/>
      <family val="2"/>
      <scheme val="minor"/>
    </font>
    <font>
      <b/>
      <u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5" fontId="3" fillId="0" borderId="1" xfId="1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top"/>
    </xf>
    <xf numFmtId="164" fontId="3" fillId="0" borderId="1" xfId="0" applyNumberFormat="1" applyFont="1" applyBorder="1" applyAlignment="1">
      <alignment horizontal="center" vertical="center" shrinkToFit="1"/>
    </xf>
    <xf numFmtId="165" fontId="5" fillId="0" borderId="1" xfId="0" applyNumberFormat="1" applyFont="1" applyBorder="1" applyAlignment="1">
      <alignment horizontal="left" vertical="center" wrapText="1"/>
    </xf>
    <xf numFmtId="165" fontId="3" fillId="0" borderId="0" xfId="0" applyNumberFormat="1" applyFont="1" applyAlignment="1">
      <alignment horizontal="left" vertical="center"/>
    </xf>
    <xf numFmtId="165" fontId="3" fillId="0" borderId="0" xfId="1" applyNumberFormat="1" applyFont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top" wrapText="1"/>
    </xf>
    <xf numFmtId="164" fontId="3" fillId="0" borderId="6" xfId="0" applyNumberFormat="1" applyFont="1" applyBorder="1" applyAlignment="1">
      <alignment horizontal="center" vertical="center" shrinkToFit="1"/>
    </xf>
    <xf numFmtId="0" fontId="2" fillId="0" borderId="6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right" vertical="center" wrapText="1"/>
    </xf>
    <xf numFmtId="165" fontId="5" fillId="0" borderId="8" xfId="0" applyNumberFormat="1" applyFont="1" applyBorder="1" applyAlignment="1">
      <alignment horizontal="left" vertical="center" wrapText="1"/>
    </xf>
    <xf numFmtId="164" fontId="3" fillId="0" borderId="5" xfId="0" applyNumberFormat="1" applyFont="1" applyBorder="1" applyAlignment="1">
      <alignment horizontal="center" vertical="center" shrinkToFi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6" fillId="0" borderId="8" xfId="0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left" vertical="top"/>
    </xf>
    <xf numFmtId="165" fontId="2" fillId="0" borderId="5" xfId="1" applyNumberFormat="1" applyFont="1" applyBorder="1" applyAlignment="1">
      <alignment vertical="center" wrapText="1"/>
    </xf>
    <xf numFmtId="0" fontId="4" fillId="0" borderId="7" xfId="0" applyFont="1" applyBorder="1" applyAlignment="1">
      <alignment horizontal="left" vertical="center" wrapText="1"/>
    </xf>
    <xf numFmtId="43" fontId="3" fillId="0" borderId="0" xfId="0" applyNumberFormat="1" applyFont="1" applyAlignment="1">
      <alignment horizontal="left" vertical="top"/>
    </xf>
    <xf numFmtId="0" fontId="7" fillId="0" borderId="0" xfId="0" applyFont="1" applyAlignment="1">
      <alignment vertical="top" wrapText="1"/>
    </xf>
    <xf numFmtId="10" fontId="4" fillId="0" borderId="3" xfId="0" applyNumberFormat="1" applyFont="1" applyBorder="1" applyAlignment="1">
      <alignment horizontal="right" vertical="center" wrapText="1"/>
    </xf>
    <xf numFmtId="0" fontId="4" fillId="0" borderId="12" xfId="0" applyFont="1" applyBorder="1" applyAlignment="1">
      <alignment horizontal="right" vertical="center" wrapText="1"/>
    </xf>
    <xf numFmtId="0" fontId="4" fillId="0" borderId="13" xfId="0" applyFont="1" applyBorder="1" applyAlignment="1">
      <alignment horizontal="right" vertical="center" wrapText="1"/>
    </xf>
    <xf numFmtId="0" fontId="4" fillId="0" borderId="14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6"/>
  <sheetViews>
    <sheetView tabSelected="1" topLeftCell="A28" zoomScaleNormal="100" workbookViewId="0">
      <selection activeCell="N43" sqref="N43"/>
    </sheetView>
  </sheetViews>
  <sheetFormatPr defaultRowHeight="15.75" x14ac:dyDescent="0.2"/>
  <cols>
    <col min="1" max="1" width="6.5" style="9" customWidth="1"/>
    <col min="2" max="2" width="47.5" style="3" customWidth="1"/>
    <col min="3" max="3" width="7.5" style="9" customWidth="1"/>
    <col min="4" max="4" width="8.6640625" style="9" customWidth="1"/>
    <col min="5" max="5" width="13.6640625" style="3" customWidth="1"/>
    <col min="6" max="6" width="14.5" style="3" bestFit="1" customWidth="1"/>
    <col min="7" max="7" width="11.33203125" style="3" customWidth="1"/>
    <col min="8" max="9" width="13.33203125" style="3" customWidth="1"/>
    <col min="10" max="10" width="21.83203125" style="3" customWidth="1"/>
    <col min="11" max="11" width="5.83203125" style="3" customWidth="1"/>
    <col min="12" max="13" width="9.33203125" style="3"/>
    <col min="14" max="14" width="19.1640625" style="3" customWidth="1"/>
    <col min="15" max="16384" width="9.33203125" style="3"/>
  </cols>
  <sheetData>
    <row r="1" spans="1:14" ht="48.75" customHeight="1" x14ac:dyDescent="0.2">
      <c r="A1" s="49" t="s">
        <v>56</v>
      </c>
      <c r="B1" s="49"/>
      <c r="C1" s="49"/>
      <c r="D1" s="49"/>
      <c r="E1" s="49"/>
      <c r="F1" s="49"/>
      <c r="G1" s="49"/>
      <c r="H1" s="49"/>
      <c r="I1" s="49"/>
      <c r="J1" s="49"/>
      <c r="K1" s="34"/>
    </row>
    <row r="2" spans="1:14" ht="17.25" customHeight="1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</row>
    <row r="3" spans="1:14" ht="28.5" x14ac:dyDescent="0.2">
      <c r="A3" s="45" t="s">
        <v>49</v>
      </c>
      <c r="B3" s="45"/>
      <c r="C3" s="45"/>
      <c r="D3" s="45"/>
      <c r="E3" s="45"/>
      <c r="F3" s="45"/>
      <c r="G3" s="46" t="s">
        <v>50</v>
      </c>
      <c r="H3" s="47"/>
      <c r="I3" s="47"/>
      <c r="J3" s="48"/>
      <c r="K3" s="15"/>
    </row>
    <row r="4" spans="1:14" s="5" customFormat="1" ht="31.5" x14ac:dyDescent="0.2">
      <c r="A4" s="29" t="s">
        <v>0</v>
      </c>
      <c r="B4" s="29" t="s">
        <v>1</v>
      </c>
      <c r="C4" s="29" t="s">
        <v>43</v>
      </c>
      <c r="D4" s="29" t="s">
        <v>55</v>
      </c>
      <c r="E4" s="29" t="s">
        <v>47</v>
      </c>
      <c r="F4" s="29" t="s">
        <v>48</v>
      </c>
      <c r="G4" s="29" t="s">
        <v>51</v>
      </c>
      <c r="H4" s="29" t="s">
        <v>53</v>
      </c>
      <c r="I4" s="29" t="s">
        <v>54</v>
      </c>
      <c r="J4" s="29" t="s">
        <v>52</v>
      </c>
    </row>
    <row r="5" spans="1:14" ht="47.25" x14ac:dyDescent="0.2">
      <c r="A5" s="10">
        <v>1</v>
      </c>
      <c r="B5" s="2" t="s">
        <v>2</v>
      </c>
      <c r="C5" s="1" t="s">
        <v>44</v>
      </c>
      <c r="D5" s="1">
        <v>3</v>
      </c>
      <c r="E5" s="7"/>
      <c r="F5" s="7">
        <v>25000</v>
      </c>
      <c r="G5" s="7">
        <v>3</v>
      </c>
      <c r="H5" s="7">
        <f>G5*E5</f>
        <v>0</v>
      </c>
      <c r="I5" s="7">
        <f>G5*F5</f>
        <v>75000</v>
      </c>
      <c r="J5" s="7">
        <f>I5+H5</f>
        <v>75000</v>
      </c>
      <c r="K5" s="6"/>
      <c r="N5" s="30"/>
    </row>
    <row r="6" spans="1:14" ht="32.25" customHeight="1" x14ac:dyDescent="0.2">
      <c r="A6" s="10">
        <v>2</v>
      </c>
      <c r="B6" s="2" t="s">
        <v>3</v>
      </c>
      <c r="C6" s="1" t="s">
        <v>44</v>
      </c>
      <c r="D6" s="1">
        <v>3</v>
      </c>
      <c r="E6" s="7"/>
      <c r="F6" s="7">
        <v>15000</v>
      </c>
      <c r="G6" s="7">
        <v>3</v>
      </c>
      <c r="H6" s="7">
        <f t="shared" ref="H6:H27" si="0">G6*E6</f>
        <v>0</v>
      </c>
      <c r="I6" s="7">
        <f t="shared" ref="I6:I27" si="1">G6*F6</f>
        <v>45000</v>
      </c>
      <c r="J6" s="7">
        <f t="shared" ref="J6:J27" si="2">I6+H6</f>
        <v>45000</v>
      </c>
      <c r="K6" s="6"/>
      <c r="N6" s="30"/>
    </row>
    <row r="7" spans="1:14" ht="34.5" customHeight="1" x14ac:dyDescent="0.2">
      <c r="A7" s="10">
        <v>3</v>
      </c>
      <c r="B7" s="2" t="s">
        <v>4</v>
      </c>
      <c r="C7" s="1" t="s">
        <v>44</v>
      </c>
      <c r="D7" s="1">
        <v>3</v>
      </c>
      <c r="E7" s="7"/>
      <c r="F7" s="7">
        <v>15000</v>
      </c>
      <c r="G7" s="7">
        <v>3</v>
      </c>
      <c r="H7" s="7">
        <f t="shared" si="0"/>
        <v>0</v>
      </c>
      <c r="I7" s="7">
        <f t="shared" si="1"/>
        <v>45000</v>
      </c>
      <c r="J7" s="7">
        <f t="shared" si="2"/>
        <v>45000</v>
      </c>
      <c r="K7" s="6"/>
      <c r="N7" s="30"/>
    </row>
    <row r="8" spans="1:14" ht="31.5" x14ac:dyDescent="0.2">
      <c r="A8" s="10">
        <v>4</v>
      </c>
      <c r="B8" s="2" t="s">
        <v>5</v>
      </c>
      <c r="C8" s="1" t="s">
        <v>11</v>
      </c>
      <c r="D8" s="1">
        <v>1</v>
      </c>
      <c r="E8" s="7">
        <v>20000</v>
      </c>
      <c r="F8" s="7">
        <v>5000</v>
      </c>
      <c r="G8" s="7">
        <v>1</v>
      </c>
      <c r="H8" s="7">
        <f t="shared" si="0"/>
        <v>20000</v>
      </c>
      <c r="I8" s="7">
        <f t="shared" si="1"/>
        <v>5000</v>
      </c>
      <c r="J8" s="7">
        <f t="shared" si="2"/>
        <v>25000</v>
      </c>
      <c r="K8" s="6"/>
      <c r="N8" s="30"/>
    </row>
    <row r="9" spans="1:14" ht="31.5" customHeight="1" x14ac:dyDescent="0.2">
      <c r="A9" s="10">
        <v>5</v>
      </c>
      <c r="B9" s="2" t="s">
        <v>6</v>
      </c>
      <c r="C9" s="1" t="s">
        <v>44</v>
      </c>
      <c r="D9" s="1">
        <v>12</v>
      </c>
      <c r="E9" s="7">
        <v>5000</v>
      </c>
      <c r="F9" s="7">
        <v>1000</v>
      </c>
      <c r="G9" s="7">
        <v>12</v>
      </c>
      <c r="H9" s="7">
        <f t="shared" si="0"/>
        <v>60000</v>
      </c>
      <c r="I9" s="7">
        <f t="shared" si="1"/>
        <v>12000</v>
      </c>
      <c r="J9" s="7">
        <f t="shared" si="2"/>
        <v>72000</v>
      </c>
      <c r="K9" s="6"/>
      <c r="N9" s="30"/>
    </row>
    <row r="10" spans="1:14" ht="32.25" customHeight="1" x14ac:dyDescent="0.2">
      <c r="A10" s="10">
        <v>6</v>
      </c>
      <c r="B10" s="8" t="s">
        <v>7</v>
      </c>
      <c r="C10" s="4" t="s">
        <v>44</v>
      </c>
      <c r="D10" s="1">
        <v>12</v>
      </c>
      <c r="E10" s="7">
        <v>5000</v>
      </c>
      <c r="F10" s="7">
        <v>1000</v>
      </c>
      <c r="G10" s="7">
        <v>12</v>
      </c>
      <c r="H10" s="7">
        <f t="shared" si="0"/>
        <v>60000</v>
      </c>
      <c r="I10" s="7">
        <f t="shared" si="1"/>
        <v>12000</v>
      </c>
      <c r="J10" s="7">
        <f t="shared" si="2"/>
        <v>72000</v>
      </c>
      <c r="K10" s="6"/>
      <c r="N10" s="30"/>
    </row>
    <row r="11" spans="1:14" ht="46.5" customHeight="1" x14ac:dyDescent="0.2">
      <c r="A11" s="10">
        <v>7</v>
      </c>
      <c r="B11" s="2" t="s">
        <v>8</v>
      </c>
      <c r="C11" s="1" t="s">
        <v>44</v>
      </c>
      <c r="D11" s="1">
        <v>16</v>
      </c>
      <c r="E11" s="7">
        <v>125000</v>
      </c>
      <c r="F11" s="7">
        <v>6250</v>
      </c>
      <c r="G11" s="7">
        <v>16</v>
      </c>
      <c r="H11" s="7">
        <f t="shared" si="0"/>
        <v>2000000</v>
      </c>
      <c r="I11" s="7">
        <f t="shared" si="1"/>
        <v>100000</v>
      </c>
      <c r="J11" s="7">
        <f t="shared" si="2"/>
        <v>2100000</v>
      </c>
      <c r="K11" s="6"/>
      <c r="N11" s="30"/>
    </row>
    <row r="12" spans="1:14" ht="31.5" x14ac:dyDescent="0.2">
      <c r="A12" s="10">
        <v>8</v>
      </c>
      <c r="B12" s="2" t="s">
        <v>9</v>
      </c>
      <c r="C12" s="1" t="s">
        <v>44</v>
      </c>
      <c r="D12" s="1">
        <v>1</v>
      </c>
      <c r="E12" s="7">
        <v>550000</v>
      </c>
      <c r="F12" s="7">
        <v>25000</v>
      </c>
      <c r="G12" s="7">
        <v>1</v>
      </c>
      <c r="H12" s="7">
        <f t="shared" si="0"/>
        <v>550000</v>
      </c>
      <c r="I12" s="7">
        <f t="shared" si="1"/>
        <v>25000</v>
      </c>
      <c r="J12" s="7">
        <f t="shared" si="2"/>
        <v>575000</v>
      </c>
      <c r="K12" s="6"/>
      <c r="N12" s="30"/>
    </row>
    <row r="13" spans="1:14" ht="31.5" x14ac:dyDescent="0.2">
      <c r="A13" s="10">
        <v>9</v>
      </c>
      <c r="B13" s="2" t="s">
        <v>10</v>
      </c>
      <c r="C13" s="1" t="s">
        <v>11</v>
      </c>
      <c r="D13" s="1">
        <v>1</v>
      </c>
      <c r="E13" s="7">
        <v>150000</v>
      </c>
      <c r="F13" s="7">
        <v>30000</v>
      </c>
      <c r="G13" s="7">
        <v>1</v>
      </c>
      <c r="H13" s="7">
        <f t="shared" si="0"/>
        <v>150000</v>
      </c>
      <c r="I13" s="7">
        <f t="shared" si="1"/>
        <v>30000</v>
      </c>
      <c r="J13" s="7">
        <f t="shared" si="2"/>
        <v>180000</v>
      </c>
      <c r="K13" s="6"/>
      <c r="N13" s="30"/>
    </row>
    <row r="14" spans="1:14" ht="69" customHeight="1" x14ac:dyDescent="0.2">
      <c r="A14" s="10">
        <v>10</v>
      </c>
      <c r="B14" s="8" t="s">
        <v>12</v>
      </c>
      <c r="C14" s="4"/>
      <c r="D14" s="4"/>
      <c r="E14" s="8"/>
      <c r="F14" s="8"/>
      <c r="G14" s="8"/>
      <c r="H14" s="7">
        <f t="shared" si="0"/>
        <v>0</v>
      </c>
      <c r="I14" s="7">
        <f t="shared" si="1"/>
        <v>0</v>
      </c>
      <c r="J14" s="7">
        <f t="shared" si="2"/>
        <v>0</v>
      </c>
      <c r="K14" s="6"/>
      <c r="N14" s="30"/>
    </row>
    <row r="15" spans="1:14" ht="17.25" customHeight="1" x14ac:dyDescent="0.2">
      <c r="A15" s="1" t="s">
        <v>13</v>
      </c>
      <c r="B15" s="2" t="s">
        <v>14</v>
      </c>
      <c r="C15" s="1" t="s">
        <v>45</v>
      </c>
      <c r="D15" s="1">
        <v>660</v>
      </c>
      <c r="E15" s="7">
        <v>500</v>
      </c>
      <c r="F15" s="7">
        <v>80</v>
      </c>
      <c r="G15" s="7">
        <v>0</v>
      </c>
      <c r="H15" s="7">
        <f t="shared" si="0"/>
        <v>0</v>
      </c>
      <c r="I15" s="7">
        <f t="shared" si="1"/>
        <v>0</v>
      </c>
      <c r="J15" s="7">
        <f t="shared" si="2"/>
        <v>0</v>
      </c>
      <c r="K15" s="6"/>
      <c r="N15" s="30"/>
    </row>
    <row r="16" spans="1:14" ht="17.25" customHeight="1" x14ac:dyDescent="0.2">
      <c r="A16" s="1" t="s">
        <v>15</v>
      </c>
      <c r="B16" s="2" t="s">
        <v>16</v>
      </c>
      <c r="C16" s="1" t="s">
        <v>45</v>
      </c>
      <c r="D16" s="1">
        <v>480</v>
      </c>
      <c r="E16" s="7">
        <v>420</v>
      </c>
      <c r="F16" s="7">
        <v>80</v>
      </c>
      <c r="G16" s="7">
        <v>480</v>
      </c>
      <c r="H16" s="7">
        <f t="shared" si="0"/>
        <v>201600</v>
      </c>
      <c r="I16" s="7">
        <f t="shared" si="1"/>
        <v>38400</v>
      </c>
      <c r="J16" s="7">
        <f t="shared" si="2"/>
        <v>240000</v>
      </c>
      <c r="K16" s="6"/>
      <c r="L16" s="3">
        <v>480</v>
      </c>
      <c r="N16" s="30"/>
    </row>
    <row r="17" spans="1:14" ht="17.25" customHeight="1" x14ac:dyDescent="0.2">
      <c r="A17" s="1" t="s">
        <v>17</v>
      </c>
      <c r="B17" s="2" t="s">
        <v>16</v>
      </c>
      <c r="C17" s="1" t="s">
        <v>45</v>
      </c>
      <c r="D17" s="1">
        <v>3800</v>
      </c>
      <c r="E17" s="7">
        <v>420</v>
      </c>
      <c r="F17" s="7">
        <v>80</v>
      </c>
      <c r="G17" s="7">
        <v>3760</v>
      </c>
      <c r="H17" s="7">
        <f t="shared" si="0"/>
        <v>1579200</v>
      </c>
      <c r="I17" s="7">
        <f t="shared" si="1"/>
        <v>300800</v>
      </c>
      <c r="J17" s="7">
        <f t="shared" si="2"/>
        <v>1880000</v>
      </c>
      <c r="K17" s="6"/>
      <c r="L17" s="3">
        <v>3760</v>
      </c>
      <c r="N17" s="30"/>
    </row>
    <row r="18" spans="1:14" ht="48" customHeight="1" x14ac:dyDescent="0.2">
      <c r="A18" s="10">
        <v>11</v>
      </c>
      <c r="B18" s="2" t="s">
        <v>40</v>
      </c>
      <c r="C18" s="1" t="s">
        <v>45</v>
      </c>
      <c r="D18" s="1">
        <v>1520</v>
      </c>
      <c r="E18" s="7">
        <v>550</v>
      </c>
      <c r="F18" s="7">
        <v>60</v>
      </c>
      <c r="G18" s="7">
        <v>4280</v>
      </c>
      <c r="H18" s="7">
        <f t="shared" si="0"/>
        <v>2354000</v>
      </c>
      <c r="I18" s="7">
        <f t="shared" si="1"/>
        <v>256800</v>
      </c>
      <c r="J18" s="7">
        <f t="shared" si="2"/>
        <v>2610800</v>
      </c>
      <c r="K18" s="6"/>
      <c r="L18" s="3">
        <v>4280</v>
      </c>
      <c r="N18" s="30"/>
    </row>
    <row r="19" spans="1:14" ht="31.5" x14ac:dyDescent="0.2">
      <c r="A19" s="10">
        <v>12</v>
      </c>
      <c r="B19" s="2" t="s">
        <v>18</v>
      </c>
      <c r="C19" s="1" t="s">
        <v>11</v>
      </c>
      <c r="D19" s="1">
        <v>1</v>
      </c>
      <c r="E19" s="7">
        <v>450000</v>
      </c>
      <c r="F19" s="7">
        <v>25000</v>
      </c>
      <c r="G19" s="7">
        <v>1</v>
      </c>
      <c r="H19" s="7">
        <f t="shared" si="0"/>
        <v>450000</v>
      </c>
      <c r="I19" s="7">
        <f t="shared" si="1"/>
        <v>25000</v>
      </c>
      <c r="J19" s="7">
        <f t="shared" si="2"/>
        <v>475000</v>
      </c>
      <c r="K19" s="6"/>
      <c r="L19" s="3">
        <v>1</v>
      </c>
      <c r="N19" s="30"/>
    </row>
    <row r="20" spans="1:14" ht="31.5" x14ac:dyDescent="0.2">
      <c r="A20" s="10">
        <v>13</v>
      </c>
      <c r="B20" s="2" t="s">
        <v>19</v>
      </c>
      <c r="C20" s="1" t="s">
        <v>11</v>
      </c>
      <c r="D20" s="1">
        <v>1</v>
      </c>
      <c r="E20" s="7">
        <v>475000</v>
      </c>
      <c r="F20" s="7">
        <v>40000</v>
      </c>
      <c r="G20" s="7">
        <v>1</v>
      </c>
      <c r="H20" s="7">
        <f t="shared" si="0"/>
        <v>475000</v>
      </c>
      <c r="I20" s="7">
        <f t="shared" si="1"/>
        <v>40000</v>
      </c>
      <c r="J20" s="7">
        <f t="shared" si="2"/>
        <v>515000</v>
      </c>
      <c r="K20" s="6"/>
      <c r="L20" s="3">
        <v>1</v>
      </c>
      <c r="N20" s="30"/>
    </row>
    <row r="21" spans="1:14" ht="27.95" customHeight="1" x14ac:dyDescent="0.2">
      <c r="A21" s="10">
        <v>14</v>
      </c>
      <c r="B21" s="2" t="s">
        <v>20</v>
      </c>
      <c r="C21" s="1" t="s">
        <v>11</v>
      </c>
      <c r="D21" s="1">
        <v>1</v>
      </c>
      <c r="E21" s="7">
        <v>60000</v>
      </c>
      <c r="F21" s="7">
        <v>20000</v>
      </c>
      <c r="G21" s="7">
        <v>1</v>
      </c>
      <c r="H21" s="7">
        <f t="shared" si="0"/>
        <v>60000</v>
      </c>
      <c r="I21" s="7">
        <f t="shared" si="1"/>
        <v>20000</v>
      </c>
      <c r="J21" s="7">
        <f t="shared" si="2"/>
        <v>80000</v>
      </c>
      <c r="K21" s="6"/>
      <c r="L21" s="3">
        <v>1</v>
      </c>
      <c r="N21" s="30"/>
    </row>
    <row r="22" spans="1:14" ht="47.25" x14ac:dyDescent="0.2">
      <c r="A22" s="10">
        <v>15</v>
      </c>
      <c r="B22" s="2" t="s">
        <v>21</v>
      </c>
      <c r="C22" s="1" t="s">
        <v>11</v>
      </c>
      <c r="D22" s="1">
        <v>1</v>
      </c>
      <c r="E22" s="7">
        <v>615000</v>
      </c>
      <c r="F22" s="7">
        <v>100000</v>
      </c>
      <c r="G22" s="7">
        <v>1</v>
      </c>
      <c r="H22" s="7">
        <f t="shared" si="0"/>
        <v>615000</v>
      </c>
      <c r="I22" s="7">
        <f t="shared" si="1"/>
        <v>100000</v>
      </c>
      <c r="J22" s="7">
        <f t="shared" si="2"/>
        <v>715000</v>
      </c>
      <c r="K22" s="6"/>
      <c r="L22" s="3">
        <v>1</v>
      </c>
      <c r="N22" s="30"/>
    </row>
    <row r="23" spans="1:14" ht="36" customHeight="1" x14ac:dyDescent="0.2">
      <c r="A23" s="10">
        <v>16</v>
      </c>
      <c r="B23" s="2" t="s">
        <v>22</v>
      </c>
      <c r="C23" s="1" t="s">
        <v>11</v>
      </c>
      <c r="D23" s="1">
        <v>1</v>
      </c>
      <c r="E23" s="7">
        <v>1240000</v>
      </c>
      <c r="F23" s="7">
        <v>60000</v>
      </c>
      <c r="G23" s="7">
        <v>0</v>
      </c>
      <c r="H23" s="7">
        <f t="shared" si="0"/>
        <v>0</v>
      </c>
      <c r="I23" s="7">
        <f t="shared" si="1"/>
        <v>0</v>
      </c>
      <c r="J23" s="7">
        <f t="shared" si="2"/>
        <v>0</v>
      </c>
      <c r="K23" s="6"/>
      <c r="L23" s="3">
        <v>0</v>
      </c>
      <c r="N23" s="30"/>
    </row>
    <row r="24" spans="1:14" ht="26.25" customHeight="1" x14ac:dyDescent="0.2">
      <c r="A24" s="10">
        <v>17</v>
      </c>
      <c r="B24" s="2" t="s">
        <v>23</v>
      </c>
      <c r="C24" s="1" t="s">
        <v>11</v>
      </c>
      <c r="D24" s="1">
        <v>1</v>
      </c>
      <c r="E24" s="7">
        <v>0</v>
      </c>
      <c r="F24" s="7">
        <v>0</v>
      </c>
      <c r="G24" s="7"/>
      <c r="H24" s="7">
        <f t="shared" si="0"/>
        <v>0</v>
      </c>
      <c r="I24" s="7">
        <f t="shared" si="1"/>
        <v>0</v>
      </c>
      <c r="J24" s="7">
        <f t="shared" si="2"/>
        <v>0</v>
      </c>
      <c r="K24" s="6"/>
      <c r="N24" s="30"/>
    </row>
    <row r="25" spans="1:14" ht="17.25" customHeight="1" x14ac:dyDescent="0.2">
      <c r="A25" s="10">
        <v>18</v>
      </c>
      <c r="B25" s="2" t="s">
        <v>24</v>
      </c>
      <c r="C25" s="1" t="s">
        <v>11</v>
      </c>
      <c r="D25" s="1">
        <v>1</v>
      </c>
      <c r="E25" s="7">
        <v>0</v>
      </c>
      <c r="F25" s="7">
        <v>60000</v>
      </c>
      <c r="G25" s="7">
        <v>0</v>
      </c>
      <c r="H25" s="7">
        <f t="shared" si="0"/>
        <v>0</v>
      </c>
      <c r="I25" s="7">
        <f t="shared" si="1"/>
        <v>0</v>
      </c>
      <c r="J25" s="7">
        <f t="shared" si="2"/>
        <v>0</v>
      </c>
      <c r="K25" s="6"/>
      <c r="L25" s="3">
        <v>0</v>
      </c>
      <c r="N25" s="30"/>
    </row>
    <row r="26" spans="1:14" ht="51.75" customHeight="1" x14ac:dyDescent="0.2">
      <c r="A26" s="16">
        <v>19</v>
      </c>
      <c r="B26" s="17" t="s">
        <v>25</v>
      </c>
      <c r="C26" s="18" t="s">
        <v>11</v>
      </c>
      <c r="D26" s="18">
        <v>1</v>
      </c>
      <c r="E26" s="19">
        <v>0</v>
      </c>
      <c r="F26" s="19"/>
      <c r="G26" s="19"/>
      <c r="H26" s="19">
        <f t="shared" si="0"/>
        <v>0</v>
      </c>
      <c r="I26" s="19">
        <f t="shared" si="1"/>
        <v>0</v>
      </c>
      <c r="J26" s="19">
        <f t="shared" si="2"/>
        <v>0</v>
      </c>
      <c r="K26" s="6"/>
      <c r="N26" s="30"/>
    </row>
    <row r="27" spans="1:14" ht="27.95" customHeight="1" x14ac:dyDescent="0.2">
      <c r="A27" s="21">
        <v>20</v>
      </c>
      <c r="B27" s="22" t="s">
        <v>26</v>
      </c>
      <c r="C27" s="23" t="s">
        <v>11</v>
      </c>
      <c r="D27" s="23">
        <v>1</v>
      </c>
      <c r="E27" s="24">
        <v>30000</v>
      </c>
      <c r="F27" s="24">
        <v>20000</v>
      </c>
      <c r="G27" s="24">
        <v>1</v>
      </c>
      <c r="H27" s="24">
        <f t="shared" si="0"/>
        <v>30000</v>
      </c>
      <c r="I27" s="24">
        <f t="shared" si="1"/>
        <v>20000</v>
      </c>
      <c r="J27" s="24">
        <f t="shared" si="2"/>
        <v>50000</v>
      </c>
      <c r="K27" s="6"/>
      <c r="L27" s="3">
        <v>1</v>
      </c>
      <c r="N27" s="30"/>
    </row>
    <row r="28" spans="1:14" ht="17.25" customHeight="1" x14ac:dyDescent="0.2">
      <c r="A28" s="44" t="s">
        <v>27</v>
      </c>
      <c r="B28" s="44"/>
      <c r="C28" s="25"/>
      <c r="D28" s="26"/>
      <c r="E28" s="24"/>
      <c r="F28" s="24"/>
      <c r="G28" s="24"/>
      <c r="H28" s="24"/>
      <c r="I28" s="24"/>
      <c r="J28" s="27">
        <f>SUM(J5:J27)</f>
        <v>9754800</v>
      </c>
      <c r="K28" s="6"/>
      <c r="N28" s="30"/>
    </row>
    <row r="29" spans="1:14" ht="17.25" customHeight="1" x14ac:dyDescent="0.2">
      <c r="A29" s="21">
        <v>21</v>
      </c>
      <c r="B29" s="28" t="s">
        <v>28</v>
      </c>
      <c r="C29" s="23" t="s">
        <v>46</v>
      </c>
      <c r="D29" s="23">
        <v>1</v>
      </c>
      <c r="E29" s="28"/>
      <c r="F29" s="24">
        <v>1200000</v>
      </c>
      <c r="G29" s="24">
        <v>1</v>
      </c>
      <c r="H29" s="24">
        <f t="shared" ref="H29" si="3">G29*E29</f>
        <v>0</v>
      </c>
      <c r="I29" s="24">
        <f t="shared" ref="I29" si="4">G29*F29</f>
        <v>1200000</v>
      </c>
      <c r="J29" s="24">
        <f t="shared" ref="J29" si="5">I29+H29</f>
        <v>1200000</v>
      </c>
      <c r="K29" s="6"/>
      <c r="L29" s="3">
        <v>1</v>
      </c>
      <c r="N29" s="30"/>
    </row>
    <row r="30" spans="1:14" ht="126" x14ac:dyDescent="0.2">
      <c r="A30" s="21">
        <v>22</v>
      </c>
      <c r="B30" s="28" t="s">
        <v>29</v>
      </c>
      <c r="C30" s="23"/>
      <c r="D30" s="23"/>
      <c r="E30" s="28"/>
      <c r="F30" s="28"/>
      <c r="G30" s="28"/>
      <c r="H30" s="28"/>
      <c r="I30" s="28"/>
      <c r="J30" s="24">
        <v>0</v>
      </c>
      <c r="K30" s="6"/>
      <c r="N30" s="30"/>
    </row>
    <row r="31" spans="1:14" x14ac:dyDescent="0.2">
      <c r="A31" s="21">
        <v>23</v>
      </c>
      <c r="B31" s="28" t="s">
        <v>30</v>
      </c>
      <c r="C31" s="23" t="s">
        <v>46</v>
      </c>
      <c r="D31" s="23">
        <v>1</v>
      </c>
      <c r="E31" s="28"/>
      <c r="F31" s="28"/>
      <c r="G31" s="28"/>
      <c r="H31" s="24">
        <f t="shared" ref="H31:H35" si="6">G31*E31</f>
        <v>0</v>
      </c>
      <c r="I31" s="24">
        <f t="shared" ref="I31:I35" si="7">G31*F31</f>
        <v>0</v>
      </c>
      <c r="J31" s="24">
        <f t="shared" ref="J31:J35" si="8">I31+H31</f>
        <v>0</v>
      </c>
      <c r="K31" s="6"/>
      <c r="N31" s="30"/>
    </row>
    <row r="32" spans="1:14" ht="31.5" x14ac:dyDescent="0.2">
      <c r="A32" s="21">
        <v>24</v>
      </c>
      <c r="B32" s="28" t="s">
        <v>31</v>
      </c>
      <c r="C32" s="23" t="s">
        <v>46</v>
      </c>
      <c r="D32" s="23">
        <v>1</v>
      </c>
      <c r="E32" s="28"/>
      <c r="F32" s="31">
        <v>30000</v>
      </c>
      <c r="G32" s="31">
        <v>0</v>
      </c>
      <c r="H32" s="24">
        <f t="shared" si="6"/>
        <v>0</v>
      </c>
      <c r="I32" s="24">
        <f t="shared" si="7"/>
        <v>0</v>
      </c>
      <c r="J32" s="24">
        <f t="shared" si="8"/>
        <v>0</v>
      </c>
      <c r="K32" s="6"/>
      <c r="N32" s="30"/>
    </row>
    <row r="33" spans="1:14" x14ac:dyDescent="0.2">
      <c r="A33" s="21">
        <v>25</v>
      </c>
      <c r="B33" s="28" t="s">
        <v>32</v>
      </c>
      <c r="C33" s="23" t="s">
        <v>46</v>
      </c>
      <c r="D33" s="23">
        <v>1</v>
      </c>
      <c r="E33" s="28"/>
      <c r="F33" s="31">
        <v>90000</v>
      </c>
      <c r="G33" s="31">
        <v>0</v>
      </c>
      <c r="H33" s="24">
        <f t="shared" si="6"/>
        <v>0</v>
      </c>
      <c r="I33" s="24">
        <f t="shared" si="7"/>
        <v>0</v>
      </c>
      <c r="J33" s="24">
        <f t="shared" si="8"/>
        <v>0</v>
      </c>
      <c r="K33" s="6"/>
      <c r="N33" s="30"/>
    </row>
    <row r="34" spans="1:14" ht="63" x14ac:dyDescent="0.2">
      <c r="A34" s="21">
        <v>26</v>
      </c>
      <c r="B34" s="28" t="s">
        <v>33</v>
      </c>
      <c r="C34" s="23" t="s">
        <v>46</v>
      </c>
      <c r="D34" s="23">
        <v>1</v>
      </c>
      <c r="E34" s="28"/>
      <c r="F34" s="31">
        <v>75000</v>
      </c>
      <c r="G34" s="31">
        <v>0</v>
      </c>
      <c r="H34" s="24">
        <f t="shared" si="6"/>
        <v>0</v>
      </c>
      <c r="I34" s="24">
        <f t="shared" si="7"/>
        <v>0</v>
      </c>
      <c r="J34" s="24">
        <f t="shared" si="8"/>
        <v>0</v>
      </c>
      <c r="K34" s="6"/>
    </row>
    <row r="35" spans="1:14" ht="17.25" customHeight="1" x14ac:dyDescent="0.2">
      <c r="A35" s="21">
        <v>27</v>
      </c>
      <c r="B35" s="28" t="s">
        <v>34</v>
      </c>
      <c r="C35" s="23" t="s">
        <v>46</v>
      </c>
      <c r="D35" s="23">
        <v>1</v>
      </c>
      <c r="E35" s="28"/>
      <c r="F35" s="31">
        <v>100000</v>
      </c>
      <c r="G35" s="31">
        <v>0</v>
      </c>
      <c r="H35" s="24">
        <f t="shared" si="6"/>
        <v>0</v>
      </c>
      <c r="I35" s="24">
        <f t="shared" si="7"/>
        <v>0</v>
      </c>
      <c r="J35" s="24">
        <f t="shared" si="8"/>
        <v>0</v>
      </c>
      <c r="K35" s="6"/>
    </row>
    <row r="36" spans="1:14" ht="18.75" x14ac:dyDescent="0.2">
      <c r="A36" s="36" t="s">
        <v>57</v>
      </c>
      <c r="B36" s="37"/>
      <c r="C36" s="37"/>
      <c r="D36" s="37"/>
      <c r="E36" s="37"/>
      <c r="F36" s="38"/>
      <c r="G36" s="32"/>
      <c r="H36" s="32"/>
      <c r="I36" s="32"/>
      <c r="J36" s="20">
        <f>J35+J34+J33+J32+J29+J28</f>
        <v>10954800</v>
      </c>
      <c r="K36" s="6"/>
    </row>
    <row r="37" spans="1:14" ht="17.25" customHeight="1" x14ac:dyDescent="0.2">
      <c r="A37" s="36" t="s">
        <v>58</v>
      </c>
      <c r="B37" s="37"/>
      <c r="C37" s="37"/>
      <c r="D37" s="37"/>
      <c r="E37" s="37"/>
      <c r="F37" s="38"/>
      <c r="G37" s="14"/>
      <c r="H37" s="14"/>
      <c r="I37" s="35">
        <v>0.18790000000000001</v>
      </c>
      <c r="J37" s="11">
        <f>J36*18.79%</f>
        <v>2058406.92</v>
      </c>
      <c r="K37" s="6"/>
      <c r="N37" s="33"/>
    </row>
    <row r="38" spans="1:14" ht="17.25" customHeight="1" x14ac:dyDescent="0.2">
      <c r="A38" s="39" t="s">
        <v>59</v>
      </c>
      <c r="B38" s="40"/>
      <c r="C38" s="40"/>
      <c r="D38" s="40"/>
      <c r="E38" s="40"/>
      <c r="F38" s="41"/>
      <c r="G38" s="14"/>
      <c r="H38" s="14"/>
      <c r="I38" s="14"/>
      <c r="J38" s="11">
        <f>J36-J37</f>
        <v>8896393.0800000001</v>
      </c>
      <c r="K38" s="6"/>
    </row>
    <row r="39" spans="1:14" ht="17.25" customHeight="1" x14ac:dyDescent="0.2">
      <c r="A39" s="36" t="s">
        <v>60</v>
      </c>
      <c r="B39" s="37"/>
      <c r="C39" s="37"/>
      <c r="D39" s="37"/>
      <c r="E39" s="37"/>
      <c r="F39" s="38"/>
      <c r="G39" s="14"/>
      <c r="H39" s="14"/>
      <c r="I39" s="35">
        <v>0.1018</v>
      </c>
      <c r="J39" s="11">
        <f>J38*10.18%</f>
        <v>905652.81554400001</v>
      </c>
      <c r="K39" s="6"/>
      <c r="N39" s="33"/>
    </row>
    <row r="40" spans="1:14" ht="17.25" customHeight="1" x14ac:dyDescent="0.2">
      <c r="A40" s="39" t="s">
        <v>59</v>
      </c>
      <c r="B40" s="40"/>
      <c r="C40" s="40"/>
      <c r="D40" s="40"/>
      <c r="E40" s="40"/>
      <c r="F40" s="41"/>
      <c r="G40" s="14"/>
      <c r="H40" s="14"/>
      <c r="I40" s="14"/>
      <c r="J40" s="11">
        <f>J38-J39</f>
        <v>7990740.2644560002</v>
      </c>
      <c r="K40" s="6"/>
    </row>
    <row r="41" spans="1:14" ht="17.25" customHeight="1" x14ac:dyDescent="0.2">
      <c r="A41" s="39" t="s">
        <v>61</v>
      </c>
      <c r="B41" s="40"/>
      <c r="C41" s="40"/>
      <c r="D41" s="40"/>
      <c r="E41" s="40"/>
      <c r="F41" s="41"/>
      <c r="G41" s="14"/>
      <c r="H41" s="14"/>
      <c r="I41" s="14"/>
      <c r="J41" s="11">
        <v>1652600</v>
      </c>
      <c r="K41" s="6"/>
    </row>
    <row r="42" spans="1:14" ht="17.25" customHeight="1" x14ac:dyDescent="0.2">
      <c r="A42" s="39" t="s">
        <v>62</v>
      </c>
      <c r="B42" s="40"/>
      <c r="C42" s="40"/>
      <c r="D42" s="40"/>
      <c r="E42" s="40"/>
      <c r="F42" s="41"/>
      <c r="G42" s="14"/>
      <c r="H42" s="14"/>
      <c r="I42" s="14"/>
      <c r="J42" s="11">
        <f t="shared" ref="J42" si="9">J40-J41</f>
        <v>6338140.2644560002</v>
      </c>
      <c r="K42" s="6"/>
    </row>
    <row r="43" spans="1:14" ht="34.5" customHeight="1" x14ac:dyDescent="0.2">
      <c r="A43" s="42" t="s">
        <v>35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</row>
    <row r="44" spans="1:14" ht="17.25" customHeight="1" x14ac:dyDescent="0.2">
      <c r="A44" s="43" t="s">
        <v>36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</row>
    <row r="45" spans="1:14" ht="17.25" customHeight="1" x14ac:dyDescent="0.2">
      <c r="A45" s="43" t="s">
        <v>37</v>
      </c>
      <c r="B45" s="43"/>
      <c r="C45" s="43"/>
      <c r="D45" s="43"/>
      <c r="E45" s="43"/>
      <c r="F45" s="43"/>
      <c r="G45" s="43"/>
      <c r="H45" s="43"/>
      <c r="I45" s="43"/>
      <c r="J45" s="43"/>
      <c r="K45" s="43"/>
    </row>
    <row r="46" spans="1:14" ht="17.25" customHeight="1" x14ac:dyDescent="0.2">
      <c r="A46" s="43" t="s">
        <v>38</v>
      </c>
      <c r="B46" s="43"/>
      <c r="C46" s="43"/>
      <c r="D46" s="43"/>
      <c r="E46" s="43"/>
      <c r="F46" s="43"/>
      <c r="G46" s="43"/>
      <c r="H46" s="43"/>
      <c r="I46" s="43"/>
      <c r="J46" s="43"/>
      <c r="K46" s="43"/>
    </row>
    <row r="47" spans="1:14" ht="17.25" customHeight="1" x14ac:dyDescent="0.2">
      <c r="A47" s="43" t="s">
        <v>39</v>
      </c>
      <c r="B47" s="43"/>
      <c r="C47" s="43"/>
      <c r="D47" s="43"/>
      <c r="E47" s="43"/>
      <c r="F47" s="43"/>
      <c r="G47" s="43"/>
      <c r="H47" s="43"/>
      <c r="I47" s="43"/>
      <c r="J47" s="43"/>
      <c r="K47" s="43"/>
    </row>
    <row r="48" spans="1:14" x14ac:dyDescent="0.2">
      <c r="A48" s="5"/>
      <c r="B48" s="6"/>
      <c r="C48" s="5"/>
      <c r="D48" s="5"/>
      <c r="E48" s="6"/>
      <c r="F48" s="6"/>
      <c r="G48" s="6"/>
      <c r="H48" s="6"/>
      <c r="I48" s="6"/>
      <c r="J48" s="12"/>
      <c r="K48" s="6"/>
    </row>
    <row r="49" spans="1:11" x14ac:dyDescent="0.2">
      <c r="A49" s="5"/>
      <c r="B49" s="6"/>
      <c r="C49" s="5"/>
      <c r="D49" s="5"/>
      <c r="E49" s="6"/>
      <c r="F49" s="6" t="s">
        <v>41</v>
      </c>
      <c r="G49" s="6"/>
      <c r="H49" s="6"/>
      <c r="I49" s="6"/>
      <c r="J49" s="13">
        <v>8263000</v>
      </c>
      <c r="K49" s="6"/>
    </row>
    <row r="50" spans="1:11" x14ac:dyDescent="0.2">
      <c r="A50" s="5"/>
      <c r="B50" s="6"/>
      <c r="C50" s="5"/>
      <c r="D50" s="5"/>
      <c r="E50" s="6"/>
      <c r="F50" s="6"/>
      <c r="G50" s="6"/>
      <c r="H50" s="6"/>
      <c r="I50" s="6"/>
      <c r="J50" s="6"/>
      <c r="K50" s="6"/>
    </row>
    <row r="51" spans="1:11" x14ac:dyDescent="0.2">
      <c r="A51" s="5"/>
      <c r="B51" s="6"/>
      <c r="C51" s="5"/>
      <c r="D51" s="5"/>
      <c r="E51" s="6"/>
      <c r="F51" s="6" t="s">
        <v>42</v>
      </c>
      <c r="G51" s="6"/>
      <c r="H51" s="6"/>
      <c r="I51" s="6"/>
      <c r="J51" s="12">
        <f>J49*20%</f>
        <v>1652600</v>
      </c>
      <c r="K51" s="6"/>
    </row>
    <row r="52" spans="1:11" x14ac:dyDescent="0.2">
      <c r="A52" s="5"/>
      <c r="B52" s="6"/>
      <c r="C52" s="5"/>
      <c r="D52" s="5"/>
      <c r="E52" s="6"/>
      <c r="F52" s="6"/>
      <c r="G52" s="6"/>
      <c r="H52" s="6"/>
      <c r="I52" s="6"/>
      <c r="J52" s="6"/>
      <c r="K52" s="6"/>
    </row>
    <row r="53" spans="1:11" x14ac:dyDescent="0.2">
      <c r="A53" s="5"/>
      <c r="B53" s="6"/>
      <c r="C53" s="5"/>
      <c r="D53" s="5"/>
      <c r="E53" s="6"/>
      <c r="F53" s="6"/>
      <c r="G53" s="6"/>
      <c r="H53" s="6"/>
      <c r="I53" s="6"/>
      <c r="J53" s="6"/>
      <c r="K53" s="6"/>
    </row>
    <row r="54" spans="1:11" x14ac:dyDescent="0.2">
      <c r="A54" s="5"/>
      <c r="B54" s="6"/>
      <c r="C54" s="5"/>
      <c r="D54" s="5"/>
      <c r="E54" s="6"/>
      <c r="F54" s="6"/>
      <c r="G54" s="6"/>
      <c r="H54" s="6"/>
      <c r="I54" s="6"/>
      <c r="J54" s="6"/>
      <c r="K54" s="6"/>
    </row>
    <row r="55" spans="1:11" x14ac:dyDescent="0.2">
      <c r="A55" s="5"/>
      <c r="B55" s="6"/>
      <c r="C55" s="5"/>
      <c r="D55" s="5"/>
      <c r="E55" s="6"/>
      <c r="F55" s="6"/>
      <c r="G55" s="6"/>
      <c r="H55" s="6"/>
      <c r="I55" s="6"/>
      <c r="J55" s="6"/>
      <c r="K55" s="6"/>
    </row>
    <row r="56" spans="1:11" x14ac:dyDescent="0.2">
      <c r="A56" s="5"/>
      <c r="B56" s="6"/>
      <c r="C56" s="5"/>
      <c r="D56" s="5"/>
      <c r="E56" s="6"/>
      <c r="F56" s="6"/>
      <c r="G56" s="6"/>
      <c r="H56" s="6"/>
      <c r="I56" s="6"/>
      <c r="J56" s="6"/>
      <c r="K56" s="6"/>
    </row>
    <row r="57" spans="1:11" x14ac:dyDescent="0.2">
      <c r="A57" s="5"/>
      <c r="B57" s="6"/>
      <c r="C57" s="5"/>
      <c r="D57" s="5"/>
      <c r="E57" s="6"/>
      <c r="F57" s="6"/>
      <c r="G57" s="6"/>
      <c r="H57" s="6"/>
      <c r="I57" s="6"/>
      <c r="J57" s="6"/>
      <c r="K57" s="6"/>
    </row>
    <row r="58" spans="1:11" x14ac:dyDescent="0.2">
      <c r="A58" s="5"/>
      <c r="B58" s="6"/>
      <c r="C58" s="5"/>
      <c r="D58" s="5"/>
      <c r="E58" s="6"/>
      <c r="F58" s="6"/>
      <c r="G58" s="6"/>
      <c r="H58" s="6"/>
      <c r="I58" s="6"/>
      <c r="J58" s="6"/>
      <c r="K58" s="6"/>
    </row>
    <row r="59" spans="1:11" x14ac:dyDescent="0.2">
      <c r="A59" s="5"/>
      <c r="B59" s="6"/>
      <c r="C59" s="5"/>
      <c r="D59" s="5"/>
      <c r="E59" s="6"/>
      <c r="F59" s="6"/>
      <c r="G59" s="6"/>
      <c r="H59" s="6"/>
      <c r="I59" s="6"/>
      <c r="J59" s="6"/>
      <c r="K59" s="6"/>
    </row>
    <row r="60" spans="1:11" x14ac:dyDescent="0.2">
      <c r="A60" s="5"/>
      <c r="B60" s="6"/>
      <c r="C60" s="5"/>
      <c r="D60" s="5"/>
      <c r="E60" s="6"/>
      <c r="F60" s="6"/>
      <c r="G60" s="6"/>
      <c r="H60" s="6"/>
      <c r="I60" s="6"/>
      <c r="J60" s="6"/>
      <c r="K60" s="6"/>
    </row>
    <row r="61" spans="1:11" x14ac:dyDescent="0.2">
      <c r="A61" s="5"/>
      <c r="B61" s="6"/>
      <c r="C61" s="5"/>
      <c r="D61" s="5"/>
      <c r="E61" s="6"/>
      <c r="F61" s="6"/>
      <c r="G61" s="6"/>
      <c r="H61" s="6"/>
      <c r="I61" s="6"/>
      <c r="J61" s="6"/>
      <c r="K61" s="6"/>
    </row>
    <row r="62" spans="1:11" x14ac:dyDescent="0.2">
      <c r="A62" s="5"/>
      <c r="B62" s="6"/>
      <c r="C62" s="5"/>
      <c r="D62" s="5"/>
      <c r="E62" s="6"/>
      <c r="F62" s="6"/>
      <c r="G62" s="6"/>
      <c r="H62" s="6"/>
      <c r="I62" s="6"/>
      <c r="J62" s="6"/>
      <c r="K62" s="6"/>
    </row>
    <row r="63" spans="1:11" x14ac:dyDescent="0.2">
      <c r="A63" s="5"/>
      <c r="B63" s="6"/>
      <c r="C63" s="5"/>
      <c r="D63" s="5"/>
      <c r="E63" s="6"/>
      <c r="F63" s="6"/>
      <c r="G63" s="6"/>
      <c r="H63" s="6"/>
      <c r="I63" s="6"/>
      <c r="J63" s="6"/>
      <c r="K63" s="6"/>
    </row>
    <row r="64" spans="1:11" x14ac:dyDescent="0.2">
      <c r="A64" s="5"/>
      <c r="B64" s="6"/>
      <c r="C64" s="5"/>
      <c r="D64" s="5"/>
      <c r="E64" s="6"/>
      <c r="F64" s="6"/>
      <c r="G64" s="6"/>
      <c r="H64" s="6"/>
      <c r="I64" s="6"/>
      <c r="J64" s="6"/>
      <c r="K64" s="6"/>
    </row>
    <row r="65" spans="1:11" x14ac:dyDescent="0.2">
      <c r="A65" s="5"/>
      <c r="B65" s="6"/>
      <c r="C65" s="5"/>
      <c r="D65" s="5"/>
      <c r="E65" s="6"/>
      <c r="F65" s="6"/>
      <c r="G65" s="6"/>
      <c r="H65" s="6"/>
      <c r="I65" s="6"/>
      <c r="J65" s="6"/>
      <c r="K65" s="6"/>
    </row>
    <row r="66" spans="1:11" x14ac:dyDescent="0.2">
      <c r="A66" s="5"/>
      <c r="B66" s="6"/>
      <c r="C66" s="5"/>
      <c r="D66" s="5"/>
      <c r="E66" s="6"/>
      <c r="F66" s="6"/>
      <c r="G66" s="6"/>
      <c r="H66" s="6"/>
      <c r="I66" s="6"/>
      <c r="J66" s="6"/>
      <c r="K66" s="6"/>
    </row>
  </sheetData>
  <mergeCells count="16">
    <mergeCell ref="A28:B28"/>
    <mergeCell ref="A36:F36"/>
    <mergeCell ref="A3:F3"/>
    <mergeCell ref="G3:J3"/>
    <mergeCell ref="A1:J1"/>
    <mergeCell ref="A44:K44"/>
    <mergeCell ref="A45:K45"/>
    <mergeCell ref="A46:K46"/>
    <mergeCell ref="A47:K47"/>
    <mergeCell ref="A37:F37"/>
    <mergeCell ref="A38:F38"/>
    <mergeCell ref="A39:F39"/>
    <mergeCell ref="A40:F40"/>
    <mergeCell ref="A41:F41"/>
    <mergeCell ref="A42:F42"/>
    <mergeCell ref="A43:K43"/>
  </mergeCells>
  <printOptions horizontalCentered="1"/>
  <pageMargins left="0.19685039370078741" right="0.19685039370078741" top="0.35433070866141736" bottom="0.35433070866141736" header="0.31496062992125984" footer="0.31496062992125984"/>
  <pageSetup paperSize="9" orientation="landscape" horizontalDpi="4294967295" verticalDpi="4294967295" r:id="rId1"/>
  <rowBreaks count="1" manualBreakCount="1">
    <brk id="28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Table 1</vt:lpstr>
      <vt:lpstr>'Table 1'!Print_Area</vt:lpstr>
      <vt:lpstr>'Table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2024-10-01T09:54:44Z</cp:lastPrinted>
  <dcterms:created xsi:type="dcterms:W3CDTF">2024-02-21T10:50:00Z</dcterms:created>
  <dcterms:modified xsi:type="dcterms:W3CDTF">2024-10-01T13:05:46Z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2024-02-21T00:00:00Z</vt:filetime>
  </property>
  <property fmtid="{D5CDD505-2E9C-101B-9397-08002B2CF9AE}" pid="3" name="Creator">
    <vt:lpwstr>Microsoft® Word for Microsoft 365</vt:lpwstr>
  </property>
  <property fmtid="{D5CDD505-2E9C-101B-9397-08002B2CF9AE}" pid="4" name="LastSaved">
    <vt:filetime>2024-02-21T00:00:00Z</vt:filetime>
  </property>
  <property fmtid="{D5CDD505-2E9C-101B-9397-08002B2CF9AE}" pid="5" name="Producer">
    <vt:lpwstr>3-Heights(TM) PDF Security Shell 4.8.25.2 (http://www.pdf-tools.com)</vt:lpwstr>
  </property>
</Properties>
</file>