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C2A82039-8D67-4F6C-BBA2-00470CBD94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Sheet1!$A$1:$G$32</definedName>
  </definedNames>
  <calcPr calcId="191029"/>
</workbook>
</file>

<file path=xl/calcChain.xml><?xml version="1.0" encoding="utf-8"?>
<calcChain xmlns="http://schemas.openxmlformats.org/spreadsheetml/2006/main">
  <c r="J16" i="1" l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G40" i="1" l="1"/>
  <c r="G38" i="1"/>
  <c r="G37" i="1"/>
  <c r="J48" i="1"/>
  <c r="G41" i="1" l="1"/>
  <c r="G39" i="1"/>
  <c r="G31" i="1"/>
  <c r="G30" i="1"/>
  <c r="G29" i="1"/>
  <c r="G28" i="1"/>
  <c r="G27" i="1"/>
  <c r="G20" i="1"/>
  <c r="G19" i="1"/>
  <c r="G18" i="1"/>
  <c r="G17" i="1"/>
  <c r="G16" i="1"/>
  <c r="L37" i="1"/>
  <c r="M37" i="1" s="1"/>
  <c r="L41" i="1"/>
  <c r="M41" i="1" s="1"/>
  <c r="L40" i="1"/>
  <c r="M40" i="1" s="1"/>
  <c r="L39" i="1"/>
  <c r="M39" i="1" s="1"/>
  <c r="L38" i="1"/>
  <c r="M38" i="1" s="1"/>
  <c r="G21" i="1" l="1"/>
  <c r="G42" i="1"/>
  <c r="G32" i="1"/>
  <c r="J41" i="1" l="1"/>
  <c r="J40" i="1"/>
  <c r="J39" i="1"/>
  <c r="J38" i="1"/>
  <c r="J37" i="1"/>
  <c r="J31" i="1"/>
  <c r="K31" i="1" s="1"/>
  <c r="L31" i="1" s="1"/>
  <c r="M31" i="1" s="1"/>
  <c r="J30" i="1"/>
  <c r="K30" i="1" s="1"/>
  <c r="L30" i="1" s="1"/>
  <c r="M30" i="1" s="1"/>
  <c r="J29" i="1"/>
  <c r="K29" i="1" s="1"/>
  <c r="L29" i="1" s="1"/>
  <c r="M29" i="1" s="1"/>
  <c r="J28" i="1"/>
  <c r="K28" i="1" s="1"/>
  <c r="L28" i="1" s="1"/>
  <c r="M28" i="1" s="1"/>
  <c r="J27" i="1"/>
  <c r="K27" i="1" s="1"/>
  <c r="L27" i="1" s="1"/>
  <c r="M27" i="1" s="1"/>
</calcChain>
</file>

<file path=xl/sharedStrings.xml><?xml version="1.0" encoding="utf-8"?>
<sst xmlns="http://schemas.openxmlformats.org/spreadsheetml/2006/main" count="78" uniqueCount="28">
  <si>
    <t>S. #</t>
  </si>
  <si>
    <t>Description</t>
  </si>
  <si>
    <t>Unit</t>
  </si>
  <si>
    <t>Qty</t>
  </si>
  <si>
    <t>Material Rate</t>
  </si>
  <si>
    <t>RATE ANALYSIS</t>
  </si>
  <si>
    <t>Project: Bank Al Habib Limited 12th Floor</t>
  </si>
  <si>
    <t>25mm dia</t>
  </si>
  <si>
    <t>32mm dia</t>
  </si>
  <si>
    <t>40mm dia</t>
  </si>
  <si>
    <t>50mm dia</t>
  </si>
  <si>
    <t>60mm dia</t>
  </si>
  <si>
    <t>Polyurethane insulation (PU) on chilled water pipe.</t>
  </si>
  <si>
    <t>i</t>
  </si>
  <si>
    <t>ii</t>
  </si>
  <si>
    <t>iii</t>
  </si>
  <si>
    <t>iv</t>
  </si>
  <si>
    <t>v</t>
  </si>
  <si>
    <t>Chilled water pipe Insulation</t>
  </si>
  <si>
    <t>Total Amount</t>
  </si>
  <si>
    <t>Labour Rate</t>
  </si>
  <si>
    <t>Rm</t>
  </si>
  <si>
    <t>Aaluminum  foil  facing  fiber  glass  (24 kg/m3   density)   insulation</t>
  </si>
  <si>
    <t xml:space="preserve">Total Amount Rs </t>
  </si>
  <si>
    <t>BOQ</t>
  </si>
  <si>
    <t>OPTION 2 (PU INSULATION)</t>
  </si>
  <si>
    <t>Aerofoam insulation on chilled water pipe of 40mm thickness:</t>
  </si>
  <si>
    <t>XLPE AEROFOAM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</si>
</sst>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14" fontId="0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5" fontId="3" fillId="0" borderId="0" xfId="0" applyNumberFormat="1" applyFont="1"/>
    <xf numFmtId="166" fontId="3" fillId="0" borderId="0" xfId="1" applyNumberFormat="1" applyFont="1"/>
    <xf numFmtId="165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3" fontId="3" fillId="0" borderId="0" xfId="0" applyNumberFormat="1" applyFont="1"/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0</xdr:rowOff>
    </xdr:from>
    <xdr:to>
      <xdr:col>13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514350</xdr:colOff>
      <xdr:row>43</xdr:row>
      <xdr:rowOff>0</xdr:rowOff>
    </xdr:from>
    <xdr:to>
      <xdr:col>12</xdr:col>
      <xdr:colOff>774065</xdr:colOff>
      <xdr:row>47</xdr:row>
      <xdr:rowOff>144214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1248537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133350</xdr:colOff>
      <xdr:row>0</xdr:row>
      <xdr:rowOff>47625</xdr:rowOff>
    </xdr:from>
    <xdr:to>
      <xdr:col>1</xdr:col>
      <xdr:colOff>1267407</xdr:colOff>
      <xdr:row>5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BF0E8285-72A1-49A9-B4C0-AAFF87DAC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9100" y="47625"/>
          <a:ext cx="1134057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1215251</xdr:colOff>
      <xdr:row>1</xdr:row>
      <xdr:rowOff>149223</xdr:rowOff>
    </xdr:from>
    <xdr:to>
      <xdr:col>6</xdr:col>
      <xdr:colOff>457200</xdr:colOff>
      <xdr:row>5</xdr:row>
      <xdr:rowOff>69188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BD167975-8F29-4706-8CBC-F554091C92B6}"/>
            </a:ext>
          </a:extLst>
        </xdr:cNvPr>
        <xdr:cNvSpPr txBox="1">
          <a:spLocks noChangeArrowheads="1"/>
        </xdr:cNvSpPr>
      </xdr:nvSpPr>
      <xdr:spPr bwMode="auto">
        <a:xfrm>
          <a:off x="1501001" y="339723"/>
          <a:ext cx="4690249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N51"/>
  <sheetViews>
    <sheetView tabSelected="1" zoomScaleNormal="100" workbookViewId="0">
      <selection sqref="A1:G32"/>
    </sheetView>
  </sheetViews>
  <sheetFormatPr defaultRowHeight="15" x14ac:dyDescent="0.25"/>
  <cols>
    <col min="1" max="1" width="4.28515625" style="2" customWidth="1"/>
    <col min="2" max="2" width="48.28515625" customWidth="1"/>
    <col min="3" max="3" width="7.85546875" style="2" customWidth="1"/>
    <col min="4" max="4" width="4.7109375" style="2" customWidth="1"/>
    <col min="5" max="5" width="10.42578125" style="2" bestFit="1" customWidth="1"/>
    <col min="6" max="6" width="10.42578125" style="2" customWidth="1"/>
    <col min="7" max="7" width="13.140625" style="3" customWidth="1"/>
    <col min="9" max="9" width="11.140625" bestFit="1" customWidth="1"/>
    <col min="10" max="10" width="13" bestFit="1" customWidth="1"/>
    <col min="11" max="11" width="10.85546875" bestFit="1" customWidth="1"/>
    <col min="12" max="12" width="9.42578125" bestFit="1" customWidth="1"/>
    <col min="13" max="13" width="13" bestFit="1" customWidth="1"/>
    <col min="14" max="14" width="14.5703125" bestFit="1" customWidth="1"/>
  </cols>
  <sheetData>
    <row r="9" spans="1:12" ht="26.25" customHeight="1" x14ac:dyDescent="0.35">
      <c r="A9" s="21" t="s">
        <v>6</v>
      </c>
      <c r="B9" s="21"/>
      <c r="G9" s="8">
        <v>45650</v>
      </c>
    </row>
    <row r="10" spans="1:12" ht="26.25" customHeight="1" x14ac:dyDescent="0.3">
      <c r="A10" s="33" t="s">
        <v>5</v>
      </c>
      <c r="B10" s="33"/>
      <c r="C10" s="33"/>
      <c r="D10" s="33"/>
      <c r="E10" s="33"/>
      <c r="F10" s="33"/>
      <c r="G10" s="33"/>
    </row>
    <row r="11" spans="1:12" ht="0.75" customHeight="1" x14ac:dyDescent="0.3">
      <c r="A11" s="29"/>
      <c r="B11" s="29"/>
      <c r="C11" s="29"/>
      <c r="D11" s="29"/>
      <c r="E11" s="29"/>
      <c r="F11" s="29"/>
      <c r="G11" s="29"/>
    </row>
    <row r="12" spans="1:12" ht="31.5" customHeight="1" x14ac:dyDescent="0.25">
      <c r="A12" s="32" t="s">
        <v>18</v>
      </c>
      <c r="B12" s="32"/>
      <c r="C12" s="32"/>
      <c r="D12" s="32"/>
      <c r="E12" s="32"/>
      <c r="F12" s="32"/>
      <c r="G12" s="32"/>
    </row>
    <row r="13" spans="1:12" ht="23.25" x14ac:dyDescent="0.25">
      <c r="A13" s="34" t="s">
        <v>24</v>
      </c>
      <c r="B13" s="34"/>
      <c r="C13" s="34"/>
      <c r="D13" s="34"/>
      <c r="E13" s="34"/>
      <c r="F13" s="34"/>
      <c r="G13" s="34"/>
    </row>
    <row r="14" spans="1:12" ht="31.5" x14ac:dyDescent="0.25">
      <c r="A14" s="9" t="s">
        <v>0</v>
      </c>
      <c r="B14" s="9" t="s">
        <v>1</v>
      </c>
      <c r="C14" s="9" t="s">
        <v>2</v>
      </c>
      <c r="D14" s="9" t="s">
        <v>3</v>
      </c>
      <c r="E14" s="10" t="s">
        <v>4</v>
      </c>
      <c r="F14" s="10" t="s">
        <v>20</v>
      </c>
      <c r="G14" s="10" t="s">
        <v>19</v>
      </c>
    </row>
    <row r="15" spans="1:12" s="6" customFormat="1" ht="32.25" customHeight="1" x14ac:dyDescent="0.3">
      <c r="A15" s="12"/>
      <c r="B15" s="11" t="s">
        <v>22</v>
      </c>
      <c r="C15" s="12"/>
      <c r="D15" s="12"/>
      <c r="E15" s="13"/>
      <c r="F15" s="13"/>
      <c r="G15" s="13"/>
    </row>
    <row r="16" spans="1:12" s="6" customFormat="1" ht="22.5" customHeight="1" x14ac:dyDescent="0.3">
      <c r="A16" s="12" t="s">
        <v>13</v>
      </c>
      <c r="B16" s="11" t="s">
        <v>7</v>
      </c>
      <c r="C16" s="12" t="s">
        <v>21</v>
      </c>
      <c r="D16" s="12">
        <v>5</v>
      </c>
      <c r="E16" s="13">
        <v>2063.1999999999998</v>
      </c>
      <c r="F16" s="13">
        <v>570</v>
      </c>
      <c r="G16" s="13">
        <f>SUM(E16+F16)*D16</f>
        <v>13166</v>
      </c>
      <c r="I16" s="6">
        <v>6200</v>
      </c>
      <c r="J16" s="6">
        <f>I16/5</f>
        <v>1240</v>
      </c>
      <c r="K16" s="14">
        <f>J16*1.18</f>
        <v>1463.1999999999998</v>
      </c>
      <c r="L16" s="24">
        <f>K16+600</f>
        <v>2063.1999999999998</v>
      </c>
    </row>
    <row r="17" spans="1:13" s="6" customFormat="1" ht="22.5" customHeight="1" x14ac:dyDescent="0.3">
      <c r="A17" s="12" t="s">
        <v>14</v>
      </c>
      <c r="B17" s="11" t="s">
        <v>8</v>
      </c>
      <c r="C17" s="12" t="s">
        <v>21</v>
      </c>
      <c r="D17" s="12">
        <v>1</v>
      </c>
      <c r="E17" s="13">
        <v>2458.5</v>
      </c>
      <c r="F17" s="13">
        <v>665</v>
      </c>
      <c r="G17" s="13">
        <f>SUM(E17+F17)*D17</f>
        <v>3123.5</v>
      </c>
      <c r="I17" s="6">
        <v>7875</v>
      </c>
      <c r="J17" s="6">
        <f>I17/5</f>
        <v>1575</v>
      </c>
      <c r="K17" s="14">
        <f>J17*1.18</f>
        <v>1858.5</v>
      </c>
      <c r="L17" s="24">
        <f>K17+600</f>
        <v>2458.5</v>
      </c>
    </row>
    <row r="18" spans="1:13" s="6" customFormat="1" ht="22.5" customHeight="1" x14ac:dyDescent="0.3">
      <c r="A18" s="12" t="s">
        <v>15</v>
      </c>
      <c r="B18" s="11" t="s">
        <v>9</v>
      </c>
      <c r="C18" s="12" t="s">
        <v>21</v>
      </c>
      <c r="D18" s="12">
        <v>1</v>
      </c>
      <c r="E18" s="13">
        <v>2582.3999999999996</v>
      </c>
      <c r="F18" s="13">
        <v>760</v>
      </c>
      <c r="G18" s="13">
        <f>SUM(E18+F18)*D18</f>
        <v>3342.3999999999996</v>
      </c>
      <c r="I18" s="6">
        <v>8400</v>
      </c>
      <c r="J18" s="6">
        <f>I18/5</f>
        <v>1680</v>
      </c>
      <c r="K18" s="14">
        <f>J18*1.18</f>
        <v>1982.3999999999999</v>
      </c>
      <c r="L18" s="24">
        <f>K18+600</f>
        <v>2582.3999999999996</v>
      </c>
    </row>
    <row r="19" spans="1:13" s="6" customFormat="1" ht="22.5" customHeight="1" x14ac:dyDescent="0.3">
      <c r="A19" s="12" t="s">
        <v>16</v>
      </c>
      <c r="B19" s="11" t="s">
        <v>10</v>
      </c>
      <c r="C19" s="12" t="s">
        <v>21</v>
      </c>
      <c r="D19" s="12">
        <v>70</v>
      </c>
      <c r="E19" s="13">
        <v>2728.72</v>
      </c>
      <c r="F19" s="13">
        <v>950</v>
      </c>
      <c r="G19" s="13">
        <f>SUM(E19+F19)*D19</f>
        <v>257510.39999999999</v>
      </c>
      <c r="I19" s="6">
        <v>9020</v>
      </c>
      <c r="J19" s="6">
        <f>I19/5</f>
        <v>1804</v>
      </c>
      <c r="K19" s="14">
        <f>J19*1.18</f>
        <v>2128.7199999999998</v>
      </c>
      <c r="L19" s="24">
        <f>K19+600</f>
        <v>2728.72</v>
      </c>
    </row>
    <row r="20" spans="1:13" s="6" customFormat="1" ht="22.5" customHeight="1" x14ac:dyDescent="0.3">
      <c r="A20" s="12" t="s">
        <v>17</v>
      </c>
      <c r="B20" s="11" t="s">
        <v>11</v>
      </c>
      <c r="C20" s="12" t="s">
        <v>21</v>
      </c>
      <c r="D20" s="12">
        <v>15</v>
      </c>
      <c r="E20" s="13">
        <v>2983.6</v>
      </c>
      <c r="F20" s="13">
        <v>1140</v>
      </c>
      <c r="G20" s="13">
        <f>SUM(E20+F20)*D20</f>
        <v>61854.000000000007</v>
      </c>
      <c r="I20" s="6">
        <v>10100</v>
      </c>
      <c r="J20" s="6">
        <f>I20/5</f>
        <v>2020</v>
      </c>
      <c r="K20" s="14">
        <f>J20*1.18</f>
        <v>2383.6</v>
      </c>
      <c r="L20" s="24">
        <f>K20+600</f>
        <v>2983.6</v>
      </c>
    </row>
    <row r="21" spans="1:13" s="6" customFormat="1" ht="18.75" x14ac:dyDescent="0.3">
      <c r="A21" s="12"/>
      <c r="B21" s="31" t="s">
        <v>23</v>
      </c>
      <c r="C21" s="31"/>
      <c r="D21" s="31"/>
      <c r="E21" s="31"/>
      <c r="F21" s="31"/>
      <c r="G21" s="26">
        <f>SUM(G16:G20)</f>
        <v>338996.3</v>
      </c>
      <c r="K21" s="14"/>
      <c r="L21" s="24"/>
    </row>
    <row r="24" spans="1:13" ht="23.25" x14ac:dyDescent="0.25">
      <c r="A24" s="34" t="s">
        <v>27</v>
      </c>
      <c r="B24" s="34"/>
      <c r="C24" s="34"/>
      <c r="D24" s="34"/>
      <c r="E24" s="34"/>
      <c r="F24" s="34"/>
      <c r="G24" s="34"/>
    </row>
    <row r="25" spans="1:13" ht="31.5" x14ac:dyDescent="0.25">
      <c r="A25" s="27" t="s">
        <v>0</v>
      </c>
      <c r="B25" s="27" t="s">
        <v>1</v>
      </c>
      <c r="C25" s="27" t="s">
        <v>2</v>
      </c>
      <c r="D25" s="27" t="s">
        <v>3</v>
      </c>
      <c r="E25" s="28" t="s">
        <v>4</v>
      </c>
      <c r="F25" s="28" t="s">
        <v>20</v>
      </c>
      <c r="G25" s="28" t="s">
        <v>19</v>
      </c>
    </row>
    <row r="26" spans="1:13" s="6" customFormat="1" ht="34.5" customHeight="1" x14ac:dyDescent="0.3">
      <c r="A26" s="12"/>
      <c r="B26" s="11" t="s">
        <v>26</v>
      </c>
      <c r="C26" s="12"/>
      <c r="D26" s="12"/>
      <c r="E26" s="13"/>
      <c r="F26" s="13"/>
      <c r="G26" s="13"/>
    </row>
    <row r="27" spans="1:13" s="6" customFormat="1" ht="18.75" x14ac:dyDescent="0.3">
      <c r="A27" s="12" t="s">
        <v>13</v>
      </c>
      <c r="B27" s="11" t="s">
        <v>7</v>
      </c>
      <c r="C27" s="12" t="s">
        <v>21</v>
      </c>
      <c r="D27" s="12">
        <v>5</v>
      </c>
      <c r="E27" s="13">
        <v>3684.9675878399989</v>
      </c>
      <c r="F27" s="13">
        <v>570</v>
      </c>
      <c r="G27" s="13">
        <f>SUM(E27+F27)*D27</f>
        <v>21274.837939199999</v>
      </c>
      <c r="I27" s="6">
        <v>6200</v>
      </c>
      <c r="J27" s="6">
        <f>I27/5</f>
        <v>1240</v>
      </c>
      <c r="K27" s="14">
        <f>J27*1.18</f>
        <v>1463.1999999999998</v>
      </c>
      <c r="L27" s="24">
        <f>K27+600</f>
        <v>2063.1999999999998</v>
      </c>
      <c r="M27" s="14">
        <f>L27*3.28</f>
        <v>6767.2959999999994</v>
      </c>
    </row>
    <row r="28" spans="1:13" s="6" customFormat="1" ht="18.75" x14ac:dyDescent="0.3">
      <c r="A28" s="12" t="s">
        <v>14</v>
      </c>
      <c r="B28" s="11" t="s">
        <v>8</v>
      </c>
      <c r="C28" s="12" t="s">
        <v>21</v>
      </c>
      <c r="D28" s="12">
        <v>1</v>
      </c>
      <c r="E28" s="13">
        <v>5067.6107059199985</v>
      </c>
      <c r="F28" s="13">
        <v>665</v>
      </c>
      <c r="G28" s="13">
        <f>SUM(E28+F28)*D28</f>
        <v>5732.6107059199985</v>
      </c>
      <c r="I28" s="6">
        <v>7875</v>
      </c>
      <c r="J28" s="6">
        <f>I28/5</f>
        <v>1575</v>
      </c>
      <c r="K28" s="14">
        <f>J28*1.18</f>
        <v>1858.5</v>
      </c>
      <c r="L28" s="24">
        <f>K28+600</f>
        <v>2458.5</v>
      </c>
      <c r="M28" s="14">
        <f>L28*3.28</f>
        <v>8063.8799999999992</v>
      </c>
    </row>
    <row r="29" spans="1:13" s="6" customFormat="1" ht="18.75" x14ac:dyDescent="0.3">
      <c r="A29" s="12" t="s">
        <v>15</v>
      </c>
      <c r="B29" s="11" t="s">
        <v>9</v>
      </c>
      <c r="C29" s="12" t="s">
        <v>21</v>
      </c>
      <c r="D29" s="12">
        <v>1</v>
      </c>
      <c r="E29" s="13">
        <v>5835.3989836799992</v>
      </c>
      <c r="F29" s="13">
        <v>760</v>
      </c>
      <c r="G29" s="13">
        <f>SUM(E29+F29)*D29</f>
        <v>6595.3989836799992</v>
      </c>
      <c r="I29" s="6">
        <v>8400</v>
      </c>
      <c r="J29" s="6">
        <f>I29/5</f>
        <v>1680</v>
      </c>
      <c r="K29" s="14">
        <f>J29*1.18</f>
        <v>1982.3999999999999</v>
      </c>
      <c r="L29" s="24">
        <f>K29+600</f>
        <v>2582.3999999999996</v>
      </c>
      <c r="M29" s="14">
        <f>L29*3.28</f>
        <v>8470.271999999999</v>
      </c>
    </row>
    <row r="30" spans="1:13" s="6" customFormat="1" ht="18.75" x14ac:dyDescent="0.3">
      <c r="A30" s="12" t="s">
        <v>16</v>
      </c>
      <c r="B30" s="11" t="s">
        <v>10</v>
      </c>
      <c r="C30" s="12" t="s">
        <v>21</v>
      </c>
      <c r="D30" s="12">
        <v>70</v>
      </c>
      <c r="E30" s="13">
        <v>7370.975539199997</v>
      </c>
      <c r="F30" s="13">
        <v>950</v>
      </c>
      <c r="G30" s="13">
        <f>SUM(E30+F30)*D30</f>
        <v>582468.28774399974</v>
      </c>
      <c r="I30" s="6">
        <v>9020</v>
      </c>
      <c r="J30" s="6">
        <f>I30/5</f>
        <v>1804</v>
      </c>
      <c r="K30" s="14">
        <f>J30*1.18</f>
        <v>2128.7199999999998</v>
      </c>
      <c r="L30" s="24">
        <f>K30+600</f>
        <v>2728.72</v>
      </c>
      <c r="M30" s="14">
        <f>L30*3.28</f>
        <v>8950.2015999999985</v>
      </c>
    </row>
    <row r="31" spans="1:13" s="6" customFormat="1" ht="18.75" x14ac:dyDescent="0.3">
      <c r="A31" s="12" t="s">
        <v>17</v>
      </c>
      <c r="B31" s="11" t="s">
        <v>11</v>
      </c>
      <c r="C31" s="12" t="s">
        <v>21</v>
      </c>
      <c r="D31" s="12">
        <v>15</v>
      </c>
      <c r="E31" s="13">
        <v>8599.6448563199992</v>
      </c>
      <c r="F31" s="13">
        <v>1140</v>
      </c>
      <c r="G31" s="13">
        <f>SUM(E31+F31)*D31</f>
        <v>146094.67284479999</v>
      </c>
      <c r="I31" s="6">
        <v>10100</v>
      </c>
      <c r="J31" s="6">
        <f>I31/5</f>
        <v>2020</v>
      </c>
      <c r="K31" s="14">
        <f>J31*1.18</f>
        <v>2383.6</v>
      </c>
      <c r="L31" s="24">
        <f>K31+600</f>
        <v>2983.6</v>
      </c>
      <c r="M31" s="14">
        <f>L31*3.28</f>
        <v>9786.2079999999987</v>
      </c>
    </row>
    <row r="32" spans="1:13" s="6" customFormat="1" ht="18.75" x14ac:dyDescent="0.3">
      <c r="A32" s="22"/>
      <c r="B32" s="31" t="s">
        <v>23</v>
      </c>
      <c r="C32" s="31"/>
      <c r="D32" s="31"/>
      <c r="E32" s="31"/>
      <c r="F32" s="31"/>
      <c r="G32" s="26">
        <f>SUM(G27:G31)</f>
        <v>762165.80821759976</v>
      </c>
      <c r="K32" s="14"/>
      <c r="L32" s="24"/>
    </row>
    <row r="34" spans="1:14" ht="23.25" x14ac:dyDescent="0.25">
      <c r="A34" s="34" t="s">
        <v>25</v>
      </c>
      <c r="B34" s="34"/>
      <c r="C34" s="34"/>
      <c r="D34" s="34"/>
      <c r="E34" s="34"/>
      <c r="F34" s="34"/>
      <c r="G34" s="34"/>
    </row>
    <row r="35" spans="1:14" ht="31.5" x14ac:dyDescent="0.25">
      <c r="A35" s="27" t="s">
        <v>0</v>
      </c>
      <c r="B35" s="27" t="s">
        <v>1</v>
      </c>
      <c r="C35" s="27" t="s">
        <v>2</v>
      </c>
      <c r="D35" s="27" t="s">
        <v>3</v>
      </c>
      <c r="E35" s="28" t="s">
        <v>4</v>
      </c>
      <c r="F35" s="28" t="s">
        <v>20</v>
      </c>
      <c r="G35" s="28" t="s">
        <v>19</v>
      </c>
    </row>
    <row r="36" spans="1:14" s="6" customFormat="1" ht="17.25" customHeight="1" x14ac:dyDescent="0.3">
      <c r="A36" s="12"/>
      <c r="B36" s="11" t="s">
        <v>12</v>
      </c>
      <c r="C36" s="13"/>
      <c r="D36" s="13"/>
      <c r="E36" s="13"/>
      <c r="F36" s="13"/>
      <c r="G36" s="13"/>
    </row>
    <row r="37" spans="1:14" s="6" customFormat="1" ht="18.75" x14ac:dyDescent="0.3">
      <c r="A37" s="12" t="s">
        <v>13</v>
      </c>
      <c r="B37" s="11" t="s">
        <v>7</v>
      </c>
      <c r="C37" s="12" t="s">
        <v>21</v>
      </c>
      <c r="D37" s="13">
        <v>5</v>
      </c>
      <c r="E37" s="13">
        <v>2640.3999999999996</v>
      </c>
      <c r="F37" s="13">
        <v>570</v>
      </c>
      <c r="G37" s="13">
        <f>SUM(E37+F37)*D37</f>
        <v>16051.999999999998</v>
      </c>
      <c r="I37" s="6">
        <v>2390</v>
      </c>
      <c r="J37" s="6">
        <f>I37/5</f>
        <v>478</v>
      </c>
      <c r="K37" s="14">
        <v>560</v>
      </c>
      <c r="L37" s="24">
        <f>K37+600</f>
        <v>1160</v>
      </c>
      <c r="M37" s="14">
        <f>L37*3.28</f>
        <v>3804.7999999999997</v>
      </c>
      <c r="N37" s="25"/>
    </row>
    <row r="38" spans="1:14" s="6" customFormat="1" ht="18.75" x14ac:dyDescent="0.3">
      <c r="A38" s="12" t="s">
        <v>14</v>
      </c>
      <c r="B38" s="11" t="s">
        <v>8</v>
      </c>
      <c r="C38" s="12" t="s">
        <v>21</v>
      </c>
      <c r="D38" s="13">
        <v>1</v>
      </c>
      <c r="E38" s="13">
        <v>2876.15</v>
      </c>
      <c r="F38" s="13">
        <v>665</v>
      </c>
      <c r="G38" s="13">
        <f>SUM(E38+F38)*D38</f>
        <v>3541.15</v>
      </c>
      <c r="I38" s="6">
        <v>2725</v>
      </c>
      <c r="J38" s="6">
        <f>I38/5</f>
        <v>545</v>
      </c>
      <c r="K38" s="14">
        <v>610</v>
      </c>
      <c r="L38" s="24">
        <f t="shared" ref="L38:L41" si="0">K38+600</f>
        <v>1210</v>
      </c>
      <c r="M38" s="14">
        <f t="shared" ref="M38:M41" si="1">L38*3.28</f>
        <v>3968.7999999999997</v>
      </c>
      <c r="N38" s="25"/>
    </row>
    <row r="39" spans="1:14" s="6" customFormat="1" ht="18.75" x14ac:dyDescent="0.3">
      <c r="A39" s="12" t="s">
        <v>15</v>
      </c>
      <c r="B39" s="11" t="s">
        <v>9</v>
      </c>
      <c r="C39" s="12" t="s">
        <v>21</v>
      </c>
      <c r="D39" s="13">
        <v>1</v>
      </c>
      <c r="E39" s="13">
        <v>3135.4749999999995</v>
      </c>
      <c r="F39" s="13">
        <v>760</v>
      </c>
      <c r="G39" s="13">
        <f>SUM(E39+F39)*D39</f>
        <v>3895.4749999999995</v>
      </c>
      <c r="I39" s="6">
        <v>2975</v>
      </c>
      <c r="J39" s="6">
        <f>I39/5</f>
        <v>595</v>
      </c>
      <c r="K39" s="14">
        <v>665</v>
      </c>
      <c r="L39" s="24">
        <f t="shared" si="0"/>
        <v>1265</v>
      </c>
      <c r="M39" s="14">
        <f t="shared" si="1"/>
        <v>4149.2</v>
      </c>
      <c r="N39" s="25"/>
    </row>
    <row r="40" spans="1:14" s="6" customFormat="1" ht="18.75" x14ac:dyDescent="0.3">
      <c r="A40" s="12" t="s">
        <v>16</v>
      </c>
      <c r="B40" s="11" t="s">
        <v>10</v>
      </c>
      <c r="C40" s="12" t="s">
        <v>21</v>
      </c>
      <c r="D40" s="13">
        <v>70</v>
      </c>
      <c r="E40" s="13">
        <v>3253.35</v>
      </c>
      <c r="F40" s="13">
        <v>950</v>
      </c>
      <c r="G40" s="13">
        <f>SUM(E40+F40)*D40</f>
        <v>294234.5</v>
      </c>
      <c r="I40" s="6">
        <v>3350</v>
      </c>
      <c r="J40" s="6">
        <f>I40/5</f>
        <v>670</v>
      </c>
      <c r="K40" s="14">
        <v>690</v>
      </c>
      <c r="L40" s="24">
        <f t="shared" si="0"/>
        <v>1290</v>
      </c>
      <c r="M40" s="14">
        <f t="shared" si="1"/>
        <v>4231.2</v>
      </c>
      <c r="N40" s="25"/>
    </row>
    <row r="41" spans="1:14" s="6" customFormat="1" ht="18.75" x14ac:dyDescent="0.3">
      <c r="A41" s="12" t="s">
        <v>17</v>
      </c>
      <c r="B41" s="11" t="s">
        <v>11</v>
      </c>
      <c r="C41" s="12" t="s">
        <v>21</v>
      </c>
      <c r="D41" s="13">
        <v>15</v>
      </c>
      <c r="E41" s="13">
        <v>3701.2749999999996</v>
      </c>
      <c r="F41" s="13">
        <v>1140</v>
      </c>
      <c r="G41" s="13">
        <f>SUM(E41+F41)*D41</f>
        <v>72619.125</v>
      </c>
      <c r="I41" s="6">
        <v>3800</v>
      </c>
      <c r="J41" s="6">
        <f>I41/5</f>
        <v>760</v>
      </c>
      <c r="K41" s="14">
        <v>785</v>
      </c>
      <c r="L41" s="24">
        <f t="shared" si="0"/>
        <v>1385</v>
      </c>
      <c r="M41" s="14">
        <f t="shared" si="1"/>
        <v>4542.8</v>
      </c>
      <c r="N41" s="25"/>
    </row>
    <row r="42" spans="1:14" s="6" customFormat="1" ht="18.75" x14ac:dyDescent="0.3">
      <c r="A42" s="12"/>
      <c r="B42" s="31" t="s">
        <v>23</v>
      </c>
      <c r="C42" s="31"/>
      <c r="D42" s="31"/>
      <c r="E42" s="31"/>
      <c r="F42" s="31"/>
      <c r="G42" s="26">
        <f>SUM(G37:G41)</f>
        <v>390342.25</v>
      </c>
      <c r="K42" s="14"/>
      <c r="L42" s="24"/>
    </row>
    <row r="43" spans="1:14" ht="9" customHeight="1" x14ac:dyDescent="0.25">
      <c r="A43" s="4"/>
      <c r="B43" s="5"/>
    </row>
    <row r="44" spans="1:14" ht="8.4499999999999993" customHeight="1" x14ac:dyDescent="0.25">
      <c r="A44" s="4"/>
      <c r="B44" s="5"/>
    </row>
    <row r="45" spans="1:14" ht="8.4499999999999993" customHeight="1" x14ac:dyDescent="0.25">
      <c r="A45" s="4"/>
      <c r="B45" s="5"/>
    </row>
    <row r="46" spans="1:14" s="6" customFormat="1" ht="18.75" x14ac:dyDescent="0.3">
      <c r="A46" s="23"/>
      <c r="B46" s="16"/>
      <c r="C46" s="17"/>
      <c r="D46" s="17"/>
      <c r="E46" s="17"/>
      <c r="F46" s="17"/>
      <c r="G46" s="18"/>
    </row>
    <row r="47" spans="1:14" s="6" customFormat="1" ht="10.15" customHeight="1" x14ac:dyDescent="0.3">
      <c r="A47" s="15"/>
      <c r="B47" s="15"/>
      <c r="C47" s="17"/>
      <c r="D47" s="17"/>
      <c r="E47" s="17"/>
      <c r="F47" s="17"/>
      <c r="G47" s="18"/>
      <c r="I47" s="14"/>
    </row>
    <row r="48" spans="1:14" s="6" customFormat="1" ht="18.75" x14ac:dyDescent="0.3">
      <c r="A48" s="19"/>
      <c r="B48" s="20"/>
      <c r="C48" s="17"/>
      <c r="D48" s="17"/>
      <c r="E48" s="17"/>
      <c r="F48" s="17"/>
      <c r="G48" s="18"/>
      <c r="I48" s="14">
        <v>1668</v>
      </c>
      <c r="J48" s="30">
        <f>I48*3.28</f>
        <v>5471.04</v>
      </c>
    </row>
    <row r="49" spans="9:9" x14ac:dyDescent="0.25">
      <c r="I49" s="1"/>
    </row>
    <row r="50" spans="9:9" x14ac:dyDescent="0.25">
      <c r="I50" s="1"/>
    </row>
    <row r="51" spans="9:9" x14ac:dyDescent="0.25">
      <c r="I51" s="7"/>
    </row>
  </sheetData>
  <mergeCells count="8">
    <mergeCell ref="B42:F42"/>
    <mergeCell ref="A12:G12"/>
    <mergeCell ref="A10:G10"/>
    <mergeCell ref="B21:F21"/>
    <mergeCell ref="B32:F32"/>
    <mergeCell ref="A13:G13"/>
    <mergeCell ref="A24:G24"/>
    <mergeCell ref="A34:G34"/>
  </mergeCells>
  <printOptions horizontalCentered="1"/>
  <pageMargins left="0" right="0" top="0.78740157480314965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2024-12-24T13:55:34Z</dcterms:modified>
</cp:coreProperties>
</file>