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AFCB65BB-EC74-49AD-8CA1-EC69934C63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Sheet1!$A$1:$J$20</definedName>
  </definedNames>
  <calcPr calcId="191029"/>
</workbook>
</file>

<file path=xl/calcChain.xml><?xml version="1.0" encoding="utf-8"?>
<calcChain xmlns="http://schemas.openxmlformats.org/spreadsheetml/2006/main">
  <c r="D19" i="1" l="1"/>
  <c r="D18" i="1"/>
  <c r="D17" i="1"/>
  <c r="F17" i="1" s="1"/>
  <c r="D16" i="1"/>
  <c r="D15" i="1"/>
  <c r="M29" i="1"/>
  <c r="M28" i="1"/>
  <c r="M27" i="1"/>
  <c r="M26" i="1"/>
  <c r="M25" i="1"/>
  <c r="E29" i="1"/>
  <c r="E26" i="1"/>
  <c r="E25" i="1"/>
  <c r="E28" i="1"/>
  <c r="E27" i="1"/>
  <c r="E19" i="1"/>
  <c r="F19" i="1" s="1"/>
  <c r="E18" i="1"/>
  <c r="E17" i="1"/>
  <c r="E16" i="1"/>
  <c r="E15" i="1"/>
  <c r="D29" i="1"/>
  <c r="D28" i="1"/>
  <c r="D27" i="1"/>
  <c r="D25" i="1"/>
  <c r="F15" i="1" l="1"/>
  <c r="F16" i="1"/>
  <c r="F18" i="1"/>
  <c r="D26" i="1"/>
  <c r="F29" i="1"/>
  <c r="F28" i="1"/>
  <c r="F27" i="1"/>
  <c r="G27" i="1" s="1"/>
  <c r="J27" i="1" s="1"/>
  <c r="F26" i="1"/>
  <c r="G26" i="1" s="1"/>
  <c r="J26" i="1" s="1"/>
  <c r="F25" i="1"/>
  <c r="G19" i="1"/>
  <c r="N29" i="1"/>
  <c r="O29" i="1" s="1"/>
  <c r="N28" i="1"/>
  <c r="O28" i="1" s="1"/>
  <c r="N27" i="1"/>
  <c r="O27" i="1" s="1"/>
  <c r="N26" i="1"/>
  <c r="O26" i="1" s="1"/>
  <c r="N25" i="1"/>
  <c r="O25" i="1" s="1"/>
  <c r="M19" i="1"/>
  <c r="N19" i="1" s="1"/>
  <c r="O19" i="1" s="1"/>
  <c r="M18" i="1"/>
  <c r="N18" i="1" s="1"/>
  <c r="O18" i="1" s="1"/>
  <c r="M17" i="1"/>
  <c r="N17" i="1" s="1"/>
  <c r="O17" i="1" s="1"/>
  <c r="M16" i="1"/>
  <c r="N16" i="1" s="1"/>
  <c r="O16" i="1" s="1"/>
  <c r="M15" i="1"/>
  <c r="N15" i="1" s="1"/>
  <c r="O15" i="1" s="1"/>
  <c r="G16" i="1" l="1"/>
  <c r="G15" i="1"/>
  <c r="G18" i="1"/>
  <c r="G25" i="1"/>
  <c r="J25" i="1" s="1"/>
  <c r="G29" i="1"/>
  <c r="J29" i="1" s="1"/>
  <c r="G17" i="1"/>
  <c r="G28" i="1"/>
  <c r="J28" i="1" s="1"/>
  <c r="J30" i="1" l="1"/>
  <c r="J15" i="1"/>
  <c r="J19" i="1"/>
  <c r="J18" i="1"/>
  <c r="J17" i="1"/>
  <c r="J16" i="1"/>
  <c r="J20" i="1" l="1"/>
</calcChain>
</file>

<file path=xl/sharedStrings.xml><?xml version="1.0" encoding="utf-8"?>
<sst xmlns="http://schemas.openxmlformats.org/spreadsheetml/2006/main" count="59" uniqueCount="31">
  <si>
    <t>S. #</t>
  </si>
  <si>
    <t>Description</t>
  </si>
  <si>
    <t>Unit</t>
  </si>
  <si>
    <t>Qty</t>
  </si>
  <si>
    <t>Amount</t>
  </si>
  <si>
    <t>Material Rate</t>
  </si>
  <si>
    <t>Total Rate</t>
  </si>
  <si>
    <t>Brand: XLPE Aerofoam</t>
  </si>
  <si>
    <t>25mm dia</t>
  </si>
  <si>
    <t>32mm dia</t>
  </si>
  <si>
    <t>40mm dia</t>
  </si>
  <si>
    <t>50mm dia</t>
  </si>
  <si>
    <t>60mm dia</t>
  </si>
  <si>
    <t>Polyurethane insulation (PU) on chilled water pipe.</t>
  </si>
  <si>
    <t>Brand: PU</t>
  </si>
  <si>
    <t>i</t>
  </si>
  <si>
    <t>ii</t>
  </si>
  <si>
    <t>iii</t>
  </si>
  <si>
    <t>iv</t>
  </si>
  <si>
    <t>v</t>
  </si>
  <si>
    <t>Note: Suppliers' quotations attached.</t>
  </si>
  <si>
    <t>Wastage 05%</t>
  </si>
  <si>
    <t>Cons Glue / Tape 10%</t>
  </si>
  <si>
    <t>Over Head profit 25%</t>
  </si>
  <si>
    <t>Chilled water pipe Insulation</t>
  </si>
  <si>
    <t>Rm</t>
  </si>
  <si>
    <t>Total Amount Rs</t>
  </si>
  <si>
    <t>Wastage 02%</t>
  </si>
  <si>
    <t>Over Head profit 20%</t>
  </si>
  <si>
    <t>Aerofoam insulation on chilled water pipe of 40mm thickness:</t>
  </si>
  <si>
    <t>Break 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</si>
</sst>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65" fontId="5" fillId="0" borderId="0" xfId="1" applyNumberFormat="1" applyFont="1"/>
    <xf numFmtId="0" fontId="4" fillId="0" borderId="2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165" fontId="4" fillId="0" borderId="2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165" fontId="3" fillId="0" borderId="0" xfId="1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justify" vertical="center" wrapText="1"/>
    </xf>
    <xf numFmtId="165" fontId="7" fillId="0" borderId="2" xfId="1" applyNumberFormat="1" applyFont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65" fontId="14" fillId="0" borderId="1" xfId="1" applyNumberFormat="1" applyFont="1" applyBorder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13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438150</xdr:colOff>
      <xdr:row>0</xdr:row>
      <xdr:rowOff>0</xdr:rowOff>
    </xdr:from>
    <xdr:to>
      <xdr:col>16</xdr:col>
      <xdr:colOff>600710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28</xdr:row>
      <xdr:rowOff>102870</xdr:rowOff>
    </xdr:from>
    <xdr:to>
      <xdr:col>16</xdr:col>
      <xdr:colOff>440690</xdr:colOff>
      <xdr:row>32</xdr:row>
      <xdr:rowOff>8959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866584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352425</xdr:colOff>
      <xdr:row>16</xdr:row>
      <xdr:rowOff>114300</xdr:rowOff>
    </xdr:from>
    <xdr:to>
      <xdr:col>29</xdr:col>
      <xdr:colOff>296203</xdr:colOff>
      <xdr:row>23</xdr:row>
      <xdr:rowOff>162243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BD5D7A-2E35-667C-DDAA-3B24508B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35050" y="6267450"/>
          <a:ext cx="6649378" cy="2276793"/>
        </a:xfrm>
        <a:prstGeom prst="rect">
          <a:avLst/>
        </a:prstGeom>
      </xdr:spPr>
    </xdr:pic>
    <xdr:clientData/>
  </xdr:twoCellAnchor>
  <xdr:twoCellAnchor>
    <xdr:from>
      <xdr:col>15</xdr:col>
      <xdr:colOff>95250</xdr:colOff>
      <xdr:row>2</xdr:row>
      <xdr:rowOff>19049</xdr:rowOff>
    </xdr:from>
    <xdr:to>
      <xdr:col>17</xdr:col>
      <xdr:colOff>10107</xdr:colOff>
      <xdr:row>7</xdr:row>
      <xdr:rowOff>57149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21035E91-04C2-4BEF-8F59-EE00FA5B4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715625" y="400049"/>
          <a:ext cx="1134057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91301</xdr:colOff>
      <xdr:row>3</xdr:row>
      <xdr:rowOff>168272</xdr:rowOff>
    </xdr:from>
    <xdr:to>
      <xdr:col>24</xdr:col>
      <xdr:colOff>514350</xdr:colOff>
      <xdr:row>7</xdr:row>
      <xdr:rowOff>97762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2FAB7259-8C9B-4893-AB45-CC07DB482CAE}"/>
            </a:ext>
          </a:extLst>
        </xdr:cNvPr>
        <xdr:cNvSpPr txBox="1">
          <a:spLocks noChangeArrowheads="1"/>
        </xdr:cNvSpPr>
      </xdr:nvSpPr>
      <xdr:spPr bwMode="auto">
        <a:xfrm>
          <a:off x="11930876" y="739772"/>
          <a:ext cx="4690249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76200</xdr:colOff>
      <xdr:row>33</xdr:row>
      <xdr:rowOff>95250</xdr:rowOff>
    </xdr:from>
    <xdr:to>
      <xdr:col>1</xdr:col>
      <xdr:colOff>619125</xdr:colOff>
      <xdr:row>36</xdr:row>
      <xdr:rowOff>200025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78C9C9-487A-472F-B951-D6A1DA922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9715500"/>
          <a:ext cx="82867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0"/>
  <sheetViews>
    <sheetView tabSelected="1" zoomScaleNormal="100" workbookViewId="0">
      <selection activeCell="N14" sqref="N14"/>
    </sheetView>
  </sheetViews>
  <sheetFormatPr defaultRowHeight="15" x14ac:dyDescent="0.25"/>
  <cols>
    <col min="1" max="1" width="4.28515625" style="2" customWidth="1"/>
    <col min="2" max="2" width="19.28515625" customWidth="1"/>
    <col min="3" max="3" width="10.7109375" style="2" customWidth="1"/>
    <col min="4" max="4" width="10.42578125" style="2" customWidth="1"/>
    <col min="5" max="5" width="11" style="2" customWidth="1"/>
    <col min="6" max="6" width="11.140625" style="2" customWidth="1"/>
    <col min="7" max="7" width="9.140625" style="2" customWidth="1"/>
    <col min="8" max="8" width="7.5703125" style="2" customWidth="1"/>
    <col min="9" max="9" width="6.5703125" style="2" customWidth="1"/>
    <col min="10" max="10" width="14.28515625" style="3" customWidth="1"/>
    <col min="12" max="12" width="11.140625" bestFit="1" customWidth="1"/>
    <col min="14" max="14" width="10.85546875" bestFit="1" customWidth="1"/>
    <col min="15" max="15" width="14.5703125" bestFit="1" customWidth="1"/>
  </cols>
  <sheetData>
    <row r="7" spans="1:15" ht="14.25" customHeight="1" x14ac:dyDescent="0.25"/>
    <row r="9" spans="1:15" ht="18.75" x14ac:dyDescent="0.3">
      <c r="A9" s="31" t="s">
        <v>30</v>
      </c>
      <c r="B9" s="31"/>
      <c r="C9" s="31"/>
      <c r="D9" s="31"/>
      <c r="E9" s="31"/>
      <c r="F9" s="31"/>
      <c r="G9" s="31"/>
      <c r="H9" s="31"/>
      <c r="I9" s="31"/>
      <c r="J9" s="31"/>
    </row>
    <row r="10" spans="1:15" ht="40.5" customHeight="1" x14ac:dyDescent="0.25">
      <c r="A10" s="30" t="s">
        <v>24</v>
      </c>
      <c r="B10" s="30"/>
      <c r="C10" s="30"/>
      <c r="D10" s="30"/>
      <c r="E10" s="30"/>
      <c r="F10" s="30"/>
      <c r="G10" s="30"/>
      <c r="H10" s="30"/>
      <c r="I10" s="30"/>
      <c r="J10" s="30"/>
    </row>
    <row r="11" spans="1:15" ht="14.25" customHeight="1" x14ac:dyDescent="0.25"/>
    <row r="12" spans="1:15" ht="47.25" x14ac:dyDescent="0.25">
      <c r="A12" s="8" t="s">
        <v>0</v>
      </c>
      <c r="B12" s="8" t="s">
        <v>1</v>
      </c>
      <c r="C12" s="9" t="s">
        <v>5</v>
      </c>
      <c r="D12" s="9" t="s">
        <v>27</v>
      </c>
      <c r="E12" s="9" t="s">
        <v>22</v>
      </c>
      <c r="F12" s="9" t="s">
        <v>28</v>
      </c>
      <c r="G12" s="9" t="s">
        <v>6</v>
      </c>
      <c r="H12" s="8" t="s">
        <v>2</v>
      </c>
      <c r="I12" s="8" t="s">
        <v>3</v>
      </c>
      <c r="J12" s="10" t="s">
        <v>4</v>
      </c>
    </row>
    <row r="13" spans="1:15" ht="33" customHeight="1" x14ac:dyDescent="0.25">
      <c r="A13" s="8"/>
      <c r="B13" s="23" t="s">
        <v>7</v>
      </c>
      <c r="C13" s="9"/>
      <c r="D13" s="9"/>
      <c r="E13" s="9"/>
      <c r="F13" s="9"/>
      <c r="G13" s="9"/>
      <c r="H13" s="8"/>
      <c r="I13" s="8"/>
      <c r="J13" s="10"/>
    </row>
    <row r="14" spans="1:15" s="6" customFormat="1" ht="82.5" customHeight="1" x14ac:dyDescent="0.3">
      <c r="A14" s="12"/>
      <c r="B14" s="11" t="s">
        <v>29</v>
      </c>
      <c r="C14" s="13"/>
      <c r="D14" s="13"/>
      <c r="E14" s="13"/>
      <c r="F14" s="14"/>
      <c r="G14" s="14"/>
      <c r="H14" s="12"/>
      <c r="I14" s="12"/>
      <c r="J14" s="13"/>
    </row>
    <row r="15" spans="1:15" s="6" customFormat="1" ht="18.75" x14ac:dyDescent="0.3">
      <c r="A15" s="24" t="s">
        <v>15</v>
      </c>
      <c r="B15" s="25" t="s">
        <v>8</v>
      </c>
      <c r="C15" s="26">
        <v>2741.7913599999993</v>
      </c>
      <c r="D15" s="13">
        <f>SUM(C15)*2%</f>
        <v>54.835827199999983</v>
      </c>
      <c r="E15" s="13">
        <f>SUM(C15)*10%</f>
        <v>274.17913599999991</v>
      </c>
      <c r="F15" s="13">
        <f>SUM(C15:E15)*20%</f>
        <v>614.1612646399999</v>
      </c>
      <c r="G15" s="14">
        <f>SUM(C15:F15)</f>
        <v>3684.9675878399989</v>
      </c>
      <c r="H15" s="12" t="s">
        <v>25</v>
      </c>
      <c r="I15" s="12">
        <v>5</v>
      </c>
      <c r="J15" s="13">
        <f t="shared" ref="J15:J19" si="0">I15*G15</f>
        <v>18424.837939199995</v>
      </c>
      <c r="L15" s="6">
        <v>3542</v>
      </c>
      <c r="M15" s="6">
        <f>L15/5</f>
        <v>708.4</v>
      </c>
      <c r="N15" s="15">
        <f>M15*3.28</f>
        <v>2323.5519999999997</v>
      </c>
      <c r="O15" s="15">
        <f>N15*1.18</f>
        <v>2741.7913599999993</v>
      </c>
    </row>
    <row r="16" spans="1:15" s="6" customFormat="1" ht="18.75" x14ac:dyDescent="0.3">
      <c r="A16" s="24" t="s">
        <v>16</v>
      </c>
      <c r="B16" s="25" t="s">
        <v>9</v>
      </c>
      <c r="C16" s="26">
        <v>3770.5436799999993</v>
      </c>
      <c r="D16" s="13">
        <f>SUM(C16)*2%</f>
        <v>75.410873599999988</v>
      </c>
      <c r="E16" s="13">
        <f>SUM(C16)*10%</f>
        <v>377.05436799999995</v>
      </c>
      <c r="F16" s="13">
        <f>SUM(C16:E16)*20%</f>
        <v>844.60178431999975</v>
      </c>
      <c r="G16" s="14">
        <f>SUM(C16:F16)</f>
        <v>5067.6107059199985</v>
      </c>
      <c r="H16" s="12" t="s">
        <v>25</v>
      </c>
      <c r="I16" s="12">
        <v>1</v>
      </c>
      <c r="J16" s="13">
        <f t="shared" si="0"/>
        <v>5067.6107059199985</v>
      </c>
      <c r="L16" s="6">
        <v>4871</v>
      </c>
      <c r="M16" s="6">
        <f>L16/5</f>
        <v>974.2</v>
      </c>
      <c r="N16" s="15">
        <f>M16*3.28</f>
        <v>3195.3759999999997</v>
      </c>
      <c r="O16" s="15">
        <f>N16*1.18</f>
        <v>3770.5436799999993</v>
      </c>
    </row>
    <row r="17" spans="1:15" s="6" customFormat="1" ht="18.75" x14ac:dyDescent="0.3">
      <c r="A17" s="24" t="s">
        <v>17</v>
      </c>
      <c r="B17" s="25" t="s">
        <v>10</v>
      </c>
      <c r="C17" s="26">
        <v>4341.8147199999994</v>
      </c>
      <c r="D17" s="13">
        <f>SUM(C17)*2%</f>
        <v>86.836294399999986</v>
      </c>
      <c r="E17" s="13">
        <f>SUM(C17)*10%</f>
        <v>434.18147199999999</v>
      </c>
      <c r="F17" s="13">
        <f>SUM(C17:E17)*20%</f>
        <v>972.56649728000002</v>
      </c>
      <c r="G17" s="14">
        <f>SUM(C17:F17)</f>
        <v>5835.3989836799992</v>
      </c>
      <c r="H17" s="12" t="s">
        <v>25</v>
      </c>
      <c r="I17" s="12">
        <v>1</v>
      </c>
      <c r="J17" s="13">
        <f t="shared" si="0"/>
        <v>5835.3989836799992</v>
      </c>
      <c r="L17" s="6">
        <v>5609</v>
      </c>
      <c r="M17" s="6">
        <f>L17/5</f>
        <v>1121.8</v>
      </c>
      <c r="N17" s="15">
        <f>M17*3.28</f>
        <v>3679.5039999999995</v>
      </c>
      <c r="O17" s="15">
        <f>N17*1.18</f>
        <v>4341.8147199999994</v>
      </c>
    </row>
    <row r="18" spans="1:15" s="6" customFormat="1" ht="18.75" x14ac:dyDescent="0.3">
      <c r="A18" s="24" t="s">
        <v>18</v>
      </c>
      <c r="B18" s="25" t="s">
        <v>11</v>
      </c>
      <c r="C18" s="26">
        <v>5484.3567999999987</v>
      </c>
      <c r="D18" s="13">
        <f>SUM(C18)*2%</f>
        <v>109.68713599999998</v>
      </c>
      <c r="E18" s="13">
        <f>SUM(C18)*10%</f>
        <v>548.43567999999993</v>
      </c>
      <c r="F18" s="13">
        <f>SUM(C18:E18)*20%</f>
        <v>1228.4959231999997</v>
      </c>
      <c r="G18" s="14">
        <f>SUM(C18:F18)</f>
        <v>7370.975539199997</v>
      </c>
      <c r="H18" s="12" t="s">
        <v>25</v>
      </c>
      <c r="I18" s="12">
        <v>70</v>
      </c>
      <c r="J18" s="13">
        <f t="shared" si="0"/>
        <v>515968.2877439998</v>
      </c>
      <c r="L18" s="6">
        <v>7085</v>
      </c>
      <c r="M18" s="6">
        <f>L18/5</f>
        <v>1417</v>
      </c>
      <c r="N18" s="15">
        <f>M18*3.28</f>
        <v>4647.7599999999993</v>
      </c>
      <c r="O18" s="15">
        <f>N18*1.18</f>
        <v>5484.3567999999987</v>
      </c>
    </row>
    <row r="19" spans="1:15" s="6" customFormat="1" ht="18.75" x14ac:dyDescent="0.3">
      <c r="A19" s="12" t="s">
        <v>19</v>
      </c>
      <c r="B19" s="11" t="s">
        <v>12</v>
      </c>
      <c r="C19" s="13">
        <v>6398.5452799999994</v>
      </c>
      <c r="D19" s="13">
        <f>SUM(C19)*2%</f>
        <v>127.97090559999999</v>
      </c>
      <c r="E19" s="13">
        <f>SUM(C19)*10%</f>
        <v>639.85452799999996</v>
      </c>
      <c r="F19" s="13">
        <f>SUM(C19:E19)*20%</f>
        <v>1433.2741427199999</v>
      </c>
      <c r="G19" s="14">
        <f>SUM(C19:F19)</f>
        <v>8599.6448563199992</v>
      </c>
      <c r="H19" s="12" t="s">
        <v>25</v>
      </c>
      <c r="I19" s="12">
        <v>15</v>
      </c>
      <c r="J19" s="13">
        <f t="shared" si="0"/>
        <v>128994.67284479999</v>
      </c>
      <c r="L19" s="6">
        <v>8266</v>
      </c>
      <c r="M19" s="6">
        <f>L19/5</f>
        <v>1653.2</v>
      </c>
      <c r="N19" s="15">
        <f>M19*3.28</f>
        <v>5422.4960000000001</v>
      </c>
      <c r="O19" s="15">
        <f>N19*1.18</f>
        <v>6398.5452799999994</v>
      </c>
    </row>
    <row r="20" spans="1:15" s="6" customFormat="1" ht="27" customHeight="1" x14ac:dyDescent="0.3">
      <c r="A20" s="12"/>
      <c r="B20" s="32" t="s">
        <v>26</v>
      </c>
      <c r="C20" s="32"/>
      <c r="D20" s="32"/>
      <c r="E20" s="32"/>
      <c r="F20" s="32"/>
      <c r="G20" s="32"/>
      <c r="H20" s="32"/>
      <c r="I20" s="32"/>
      <c r="J20" s="29">
        <f>SUM(J15:J19)</f>
        <v>674290.80821759976</v>
      </c>
    </row>
    <row r="21" spans="1:15" ht="21" x14ac:dyDescent="0.35">
      <c r="A21" s="22"/>
      <c r="B21" s="22"/>
    </row>
    <row r="22" spans="1:15" ht="47.25" x14ac:dyDescent="0.25">
      <c r="A22" s="8" t="s">
        <v>0</v>
      </c>
      <c r="B22" s="8" t="s">
        <v>1</v>
      </c>
      <c r="C22" s="9" t="s">
        <v>5</v>
      </c>
      <c r="D22" s="9" t="s">
        <v>21</v>
      </c>
      <c r="E22" s="9" t="s">
        <v>22</v>
      </c>
      <c r="F22" s="9" t="s">
        <v>23</v>
      </c>
      <c r="G22" s="9" t="s">
        <v>6</v>
      </c>
      <c r="H22" s="8" t="s">
        <v>2</v>
      </c>
      <c r="I22" s="8" t="s">
        <v>3</v>
      </c>
      <c r="J22" s="10" t="s">
        <v>4</v>
      </c>
    </row>
    <row r="23" spans="1:15" ht="24" customHeight="1" x14ac:dyDescent="0.25">
      <c r="A23" s="8"/>
      <c r="B23" s="23" t="s">
        <v>14</v>
      </c>
      <c r="C23" s="9"/>
      <c r="D23" s="9"/>
      <c r="E23" s="9"/>
      <c r="F23" s="9"/>
      <c r="G23" s="9"/>
      <c r="H23" s="8"/>
      <c r="I23" s="8"/>
      <c r="J23" s="10"/>
    </row>
    <row r="24" spans="1:15" s="6" customFormat="1" ht="51.75" customHeight="1" x14ac:dyDescent="0.3">
      <c r="A24" s="12"/>
      <c r="B24" s="11" t="s">
        <v>13</v>
      </c>
      <c r="C24" s="13"/>
      <c r="D24" s="13"/>
      <c r="E24" s="13"/>
      <c r="F24" s="14"/>
      <c r="G24" s="14"/>
      <c r="H24" s="12"/>
      <c r="I24" s="12"/>
      <c r="J24" s="13"/>
    </row>
    <row r="25" spans="1:15" s="6" customFormat="1" ht="18.75" x14ac:dyDescent="0.3">
      <c r="A25" s="12" t="s">
        <v>15</v>
      </c>
      <c r="B25" s="11" t="s">
        <v>8</v>
      </c>
      <c r="C25" s="13">
        <v>1836.8</v>
      </c>
      <c r="D25" s="13">
        <f t="shared" ref="D25:D29" si="1">SUM(C25)*5%</f>
        <v>91.84</v>
      </c>
      <c r="E25" s="13">
        <f t="shared" ref="E25:E29" si="2">SUM(C25)*10%</f>
        <v>183.68</v>
      </c>
      <c r="F25" s="13">
        <f>SUM(C25:E25)*25%</f>
        <v>528.07999999999993</v>
      </c>
      <c r="G25" s="14">
        <f>SUM(C25:F25)</f>
        <v>2640.3999999999996</v>
      </c>
      <c r="H25" s="12" t="s">
        <v>25</v>
      </c>
      <c r="I25" s="12">
        <v>5</v>
      </c>
      <c r="J25" s="13">
        <f t="shared" ref="J25:J29" si="3">I25*G25</f>
        <v>13201.999999999998</v>
      </c>
      <c r="L25" s="6">
        <v>560</v>
      </c>
      <c r="M25" s="6">
        <f>L25*3.28</f>
        <v>1836.8</v>
      </c>
      <c r="N25" s="15">
        <f>M25*1.18</f>
        <v>2167.424</v>
      </c>
      <c r="O25" s="15">
        <f>N25*3.28</f>
        <v>7109.1507199999996</v>
      </c>
    </row>
    <row r="26" spans="1:15" s="6" customFormat="1" ht="18.75" x14ac:dyDescent="0.3">
      <c r="A26" s="12" t="s">
        <v>16</v>
      </c>
      <c r="B26" s="11" t="s">
        <v>9</v>
      </c>
      <c r="C26" s="13">
        <v>2000.8</v>
      </c>
      <c r="D26" s="13">
        <f t="shared" si="1"/>
        <v>100.04</v>
      </c>
      <c r="E26" s="13">
        <f t="shared" si="2"/>
        <v>200.08</v>
      </c>
      <c r="F26" s="13">
        <f>SUM(C26:E26)*25%</f>
        <v>575.23</v>
      </c>
      <c r="G26" s="14">
        <f>SUM(C26:F26)</f>
        <v>2876.15</v>
      </c>
      <c r="H26" s="12" t="s">
        <v>25</v>
      </c>
      <c r="I26" s="12">
        <v>1</v>
      </c>
      <c r="J26" s="13">
        <f t="shared" si="3"/>
        <v>2876.15</v>
      </c>
      <c r="L26" s="6">
        <v>610</v>
      </c>
      <c r="M26" s="6">
        <f>L26*3.28</f>
        <v>2000.8</v>
      </c>
      <c r="N26" s="15">
        <f>M26*1.18</f>
        <v>2360.944</v>
      </c>
      <c r="O26" s="15">
        <f t="shared" ref="O26:O29" si="4">N26*3.28</f>
        <v>7743.8963199999998</v>
      </c>
    </row>
    <row r="27" spans="1:15" s="6" customFormat="1" ht="18.75" x14ac:dyDescent="0.3">
      <c r="A27" s="12" t="s">
        <v>17</v>
      </c>
      <c r="B27" s="11" t="s">
        <v>10</v>
      </c>
      <c r="C27" s="13">
        <v>2181.1999999999998</v>
      </c>
      <c r="D27" s="13">
        <f t="shared" si="1"/>
        <v>109.06</v>
      </c>
      <c r="E27" s="13">
        <f t="shared" si="2"/>
        <v>218.12</v>
      </c>
      <c r="F27" s="13">
        <f>SUM(C27:E27)*25%</f>
        <v>627.09499999999991</v>
      </c>
      <c r="G27" s="14">
        <f>SUM(C27:F27)</f>
        <v>3135.4749999999995</v>
      </c>
      <c r="H27" s="12" t="s">
        <v>25</v>
      </c>
      <c r="I27" s="12">
        <v>1</v>
      </c>
      <c r="J27" s="13">
        <f t="shared" si="3"/>
        <v>3135.4749999999995</v>
      </c>
      <c r="L27" s="6">
        <v>665</v>
      </c>
      <c r="M27" s="6">
        <f>L27*3.28</f>
        <v>2181.1999999999998</v>
      </c>
      <c r="N27" s="15">
        <f>M27*1.18</f>
        <v>2573.8159999999998</v>
      </c>
      <c r="O27" s="15">
        <f t="shared" si="4"/>
        <v>8442.1164799999988</v>
      </c>
    </row>
    <row r="28" spans="1:15" s="6" customFormat="1" ht="18.75" x14ac:dyDescent="0.3">
      <c r="A28" s="12" t="s">
        <v>18</v>
      </c>
      <c r="B28" s="11" t="s">
        <v>11</v>
      </c>
      <c r="C28" s="13">
        <v>2263.1999999999998</v>
      </c>
      <c r="D28" s="13">
        <f t="shared" si="1"/>
        <v>113.16</v>
      </c>
      <c r="E28" s="13">
        <f t="shared" si="2"/>
        <v>226.32</v>
      </c>
      <c r="F28" s="13">
        <f>SUM(C28:E28)*25%</f>
        <v>650.66999999999996</v>
      </c>
      <c r="G28" s="14">
        <f>SUM(C28:F28)</f>
        <v>3253.35</v>
      </c>
      <c r="H28" s="12" t="s">
        <v>25</v>
      </c>
      <c r="I28" s="12">
        <v>70</v>
      </c>
      <c r="J28" s="13">
        <f t="shared" si="3"/>
        <v>227734.5</v>
      </c>
      <c r="L28" s="6">
        <v>690</v>
      </c>
      <c r="M28" s="6">
        <f>L28*3.28</f>
        <v>2263.1999999999998</v>
      </c>
      <c r="N28" s="15">
        <f>M28*1.18</f>
        <v>2670.5759999999996</v>
      </c>
      <c r="O28" s="15">
        <f t="shared" si="4"/>
        <v>8759.489279999998</v>
      </c>
    </row>
    <row r="29" spans="1:15" s="6" customFormat="1" ht="18.75" x14ac:dyDescent="0.3">
      <c r="A29" s="12" t="s">
        <v>19</v>
      </c>
      <c r="B29" s="11" t="s">
        <v>12</v>
      </c>
      <c r="C29" s="13">
        <v>2574.7999999999997</v>
      </c>
      <c r="D29" s="13">
        <f t="shared" si="1"/>
        <v>128.73999999999998</v>
      </c>
      <c r="E29" s="13">
        <f t="shared" si="2"/>
        <v>257.47999999999996</v>
      </c>
      <c r="F29" s="13">
        <f>SUM(C29:E29)*25%</f>
        <v>740.25499999999988</v>
      </c>
      <c r="G29" s="14">
        <f>SUM(C29:F29)</f>
        <v>3701.2749999999996</v>
      </c>
      <c r="H29" s="12" t="s">
        <v>25</v>
      </c>
      <c r="I29" s="12">
        <v>15</v>
      </c>
      <c r="J29" s="13">
        <f t="shared" si="3"/>
        <v>55519.124999999993</v>
      </c>
      <c r="L29" s="6">
        <v>785</v>
      </c>
      <c r="M29" s="6">
        <f>L29*3.28</f>
        <v>2574.7999999999997</v>
      </c>
      <c r="N29" s="15">
        <f>M29*1.18</f>
        <v>3038.2639999999997</v>
      </c>
      <c r="O29" s="15">
        <f t="shared" si="4"/>
        <v>9965.5059199999978</v>
      </c>
    </row>
    <row r="30" spans="1:15" s="6" customFormat="1" ht="21" x14ac:dyDescent="0.3">
      <c r="A30" s="12"/>
      <c r="B30" s="32" t="s">
        <v>26</v>
      </c>
      <c r="C30" s="32"/>
      <c r="D30" s="32"/>
      <c r="E30" s="32"/>
      <c r="F30" s="32"/>
      <c r="G30" s="32"/>
      <c r="H30" s="32"/>
      <c r="I30" s="32"/>
      <c r="J30" s="29">
        <f>SUM(J25:J29)</f>
        <v>302467.25</v>
      </c>
    </row>
    <row r="31" spans="1:15" ht="8.4499999999999993" customHeight="1" x14ac:dyDescent="0.25">
      <c r="A31" s="4"/>
      <c r="B31" s="5"/>
    </row>
    <row r="32" spans="1:15" ht="15.75" x14ac:dyDescent="0.25">
      <c r="A32" s="28" t="s">
        <v>20</v>
      </c>
      <c r="B32" s="5"/>
    </row>
    <row r="33" spans="1:12" ht="8.4499999999999993" customHeight="1" x14ac:dyDescent="0.25">
      <c r="A33" s="4"/>
      <c r="B33" s="5"/>
    </row>
    <row r="34" spans="1:12" ht="8.4499999999999993" customHeight="1" x14ac:dyDescent="0.25">
      <c r="A34" s="4"/>
      <c r="B34" s="5"/>
    </row>
    <row r="35" spans="1:12" s="6" customFormat="1" ht="18.75" x14ac:dyDescent="0.3">
      <c r="A35" s="27"/>
      <c r="B35" s="17"/>
      <c r="C35" s="18"/>
      <c r="D35" s="18"/>
      <c r="E35" s="18"/>
      <c r="F35" s="18"/>
      <c r="G35" s="18"/>
      <c r="H35" s="18"/>
      <c r="I35" s="18"/>
      <c r="J35" s="19"/>
    </row>
    <row r="36" spans="1:12" s="6" customFormat="1" ht="10.15" customHeight="1" x14ac:dyDescent="0.3">
      <c r="A36" s="16"/>
      <c r="B36" s="16"/>
      <c r="C36" s="18"/>
      <c r="D36" s="18"/>
      <c r="E36" s="18"/>
      <c r="F36" s="18"/>
      <c r="G36" s="18"/>
      <c r="H36" s="18"/>
      <c r="I36" s="18"/>
      <c r="J36" s="19"/>
      <c r="L36" s="15"/>
    </row>
    <row r="37" spans="1:12" s="6" customFormat="1" ht="18.75" x14ac:dyDescent="0.3">
      <c r="A37" s="20"/>
      <c r="B37" s="21"/>
      <c r="C37" s="18"/>
      <c r="D37" s="18"/>
      <c r="E37" s="18"/>
      <c r="F37" s="18"/>
      <c r="G37" s="18"/>
      <c r="H37" s="18"/>
      <c r="I37" s="18"/>
      <c r="J37" s="19"/>
      <c r="L37" s="15"/>
    </row>
    <row r="38" spans="1:12" x14ac:dyDescent="0.25">
      <c r="L38" s="1"/>
    </row>
    <row r="39" spans="1:12" x14ac:dyDescent="0.25">
      <c r="L39" s="1"/>
    </row>
    <row r="40" spans="1:12" x14ac:dyDescent="0.25">
      <c r="L40" s="7"/>
    </row>
  </sheetData>
  <mergeCells count="4">
    <mergeCell ref="A10:J10"/>
    <mergeCell ref="A9:J9"/>
    <mergeCell ref="B20:I20"/>
    <mergeCell ref="B30:I30"/>
  </mergeCells>
  <printOptions horizontalCentered="1"/>
  <pageMargins left="0" right="0" top="0" bottom="0.75" header="0.3" footer="0.3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2024-12-24T13:59:51Z</dcterms:modified>
</cp:coreProperties>
</file>