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D:\Pioneer\Running projects\Amreli Steel - 10th Floor Dolmen Sky Tower Clifton Karachi\BOQ\"/>
    </mc:Choice>
  </mc:AlternateContent>
  <xr:revisionPtr revIDLastSave="0" documentId="13_ncr:1_{E5F6DF2E-8542-450C-87B5-A75577CD3ECD}" xr6:coauthVersionLast="47" xr6:coauthVersionMax="47" xr10:uidLastSave="{00000000-0000-0000-0000-000000000000}"/>
  <bookViews>
    <workbookView xWindow="-120" yWindow="-120" windowWidth="29040" windowHeight="15840" xr2:uid="{00000000-000D-0000-FFFF-FFFF00000000}"/>
  </bookViews>
  <sheets>
    <sheet name="Summary" sheetId="5" r:id="rId1"/>
    <sheet name="HVAC" sheetId="1" r:id="rId2"/>
    <sheet name="Fire" sheetId="2" r:id="rId3"/>
  </sheets>
  <externalReferences>
    <externalReference r:id="rId4"/>
  </externalReferences>
  <definedNames>
    <definedName name="_xlnm.Print_Area" localSheetId="2">Fire!$A$1:$O$52</definedName>
    <definedName name="_xlnm.Print_Titles" localSheetId="2">Fire!$5:$6</definedName>
    <definedName name="_xlnm.Print_Titles" localSheetId="1">HVAC!$6:$7</definedName>
  </definedNames>
  <calcPr calcId="181029"/>
</workbook>
</file>

<file path=xl/calcChain.xml><?xml version="1.0" encoding="utf-8"?>
<calcChain xmlns="http://schemas.openxmlformats.org/spreadsheetml/2006/main">
  <c r="E20" i="5" l="1"/>
  <c r="E16" i="5"/>
  <c r="N51" i="2" l="1"/>
  <c r="M51" i="2"/>
  <c r="M50" i="2"/>
  <c r="N50" i="2" s="1"/>
  <c r="N49" i="2"/>
  <c r="M49" i="2"/>
  <c r="M48" i="2"/>
  <c r="N48" i="2" s="1"/>
  <c r="M20" i="2"/>
  <c r="N20" i="2" s="1"/>
  <c r="M19" i="2"/>
  <c r="N19" i="2" s="1"/>
  <c r="M16" i="2"/>
  <c r="N16" i="2" s="1"/>
  <c r="N15" i="2"/>
  <c r="M15" i="2"/>
  <c r="M14" i="2"/>
  <c r="N14" i="2" s="1"/>
  <c r="N13" i="2"/>
  <c r="M13" i="2"/>
  <c r="M12" i="2"/>
  <c r="N12" i="2" s="1"/>
  <c r="N11" i="2"/>
  <c r="M11" i="2"/>
  <c r="N10" i="2"/>
  <c r="M10" i="2"/>
  <c r="I51" i="2"/>
  <c r="J51" i="2" s="1"/>
  <c r="J50" i="2"/>
  <c r="I50" i="2"/>
  <c r="I49" i="2"/>
  <c r="J49" i="2" s="1"/>
  <c r="I48" i="2"/>
  <c r="J48" i="2" s="1"/>
  <c r="I47" i="2"/>
  <c r="J47" i="2" s="1"/>
  <c r="J45" i="2"/>
  <c r="I45" i="2"/>
  <c r="I44" i="2"/>
  <c r="J44" i="2" s="1"/>
  <c r="J43" i="2"/>
  <c r="I43" i="2"/>
  <c r="I42" i="2"/>
  <c r="J42" i="2" s="1"/>
  <c r="I39" i="2"/>
  <c r="J39" i="2" s="1"/>
  <c r="I38" i="2"/>
  <c r="J38" i="2" s="1"/>
  <c r="I37" i="2"/>
  <c r="J37" i="2" s="1"/>
  <c r="I36" i="2"/>
  <c r="J36" i="2" s="1"/>
  <c r="I35" i="2"/>
  <c r="J35" i="2" s="1"/>
  <c r="I32" i="2"/>
  <c r="J32" i="2" s="1"/>
  <c r="I28" i="2"/>
  <c r="J28" i="2" s="1"/>
  <c r="I26" i="2"/>
  <c r="J26" i="2" s="1"/>
  <c r="I25" i="2"/>
  <c r="J25" i="2" s="1"/>
  <c r="I21" i="2"/>
  <c r="J21" i="2" s="1"/>
  <c r="I20" i="2"/>
  <c r="J20" i="2" s="1"/>
  <c r="J19" i="2"/>
  <c r="I19" i="2"/>
  <c r="I16" i="2"/>
  <c r="J16" i="2" s="1"/>
  <c r="I15" i="2"/>
  <c r="J15" i="2" s="1"/>
  <c r="I14" i="2"/>
  <c r="J14" i="2" s="1"/>
  <c r="I13" i="2"/>
  <c r="J13" i="2" s="1"/>
  <c r="I12" i="2"/>
  <c r="J12" i="2" s="1"/>
  <c r="I11" i="2"/>
  <c r="J11" i="2" s="1"/>
  <c r="I10" i="2"/>
  <c r="J10" i="2" s="1"/>
  <c r="N117" i="1"/>
  <c r="M117" i="1"/>
  <c r="N12" i="1"/>
  <c r="N19" i="1"/>
  <c r="N20" i="1"/>
  <c r="N21" i="1"/>
  <c r="N22" i="1"/>
  <c r="N23" i="1"/>
  <c r="N24" i="1"/>
  <c r="N25" i="1"/>
  <c r="N26" i="1"/>
  <c r="N27" i="1"/>
  <c r="N28" i="1"/>
  <c r="N29"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70" i="1"/>
  <c r="N78" i="1"/>
  <c r="N90" i="1"/>
  <c r="N109" i="1"/>
  <c r="N111" i="1"/>
  <c r="N112" i="1"/>
  <c r="N113" i="1"/>
  <c r="N118" i="1"/>
  <c r="N122" i="1"/>
  <c r="N123" i="1"/>
  <c r="N132" i="1"/>
  <c r="N135" i="1"/>
  <c r="N139" i="1"/>
  <c r="N142" i="1"/>
  <c r="N11" i="1"/>
  <c r="J12" i="1"/>
  <c r="J19" i="1"/>
  <c r="J20" i="1"/>
  <c r="J21" i="1"/>
  <c r="J22" i="1"/>
  <c r="J23" i="1"/>
  <c r="J24" i="1"/>
  <c r="J25" i="1"/>
  <c r="J26" i="1"/>
  <c r="J27" i="1"/>
  <c r="J28" i="1"/>
  <c r="J29"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70" i="1"/>
  <c r="J90" i="1"/>
  <c r="J96" i="1"/>
  <c r="J109" i="1"/>
  <c r="J111" i="1"/>
  <c r="J112" i="1"/>
  <c r="J113" i="1"/>
  <c r="J118" i="1"/>
  <c r="J122" i="1"/>
  <c r="J123" i="1"/>
  <c r="J126" i="1"/>
  <c r="J132" i="1"/>
  <c r="J135" i="1"/>
  <c r="J139" i="1"/>
  <c r="J142" i="1"/>
  <c r="J11" i="1"/>
  <c r="M142" i="1"/>
  <c r="M139" i="1"/>
  <c r="M135" i="1"/>
  <c r="M132" i="1"/>
  <c r="M126" i="1"/>
  <c r="N126" i="1" s="1"/>
  <c r="M122" i="1"/>
  <c r="M123" i="1"/>
  <c r="M118" i="1"/>
  <c r="M113" i="1"/>
  <c r="M111" i="1"/>
  <c r="M110" i="1"/>
  <c r="N110" i="1" s="1"/>
  <c r="M108" i="1"/>
  <c r="N108" i="1" s="1"/>
  <c r="M102" i="1"/>
  <c r="N102" i="1" s="1"/>
  <c r="M99" i="1"/>
  <c r="N99" i="1" s="1"/>
  <c r="M96" i="1"/>
  <c r="N96" i="1" s="1"/>
  <c r="M90" i="1"/>
  <c r="M85" i="1"/>
  <c r="N85" i="1" s="1"/>
  <c r="M78" i="1"/>
  <c r="M70" i="1"/>
  <c r="M66" i="1"/>
  <c r="M64" i="1"/>
  <c r="M59" i="1"/>
  <c r="M62" i="1"/>
  <c r="M60" i="1"/>
  <c r="M57" i="1"/>
  <c r="M55" i="1"/>
  <c r="M53" i="1"/>
  <c r="M50" i="1"/>
  <c r="M48" i="1"/>
  <c r="M45" i="1"/>
  <c r="M43" i="1"/>
  <c r="M42" i="1"/>
  <c r="M40" i="1"/>
  <c r="M38" i="1"/>
  <c r="M36" i="1"/>
  <c r="M29" i="1"/>
  <c r="M28" i="1"/>
  <c r="M27" i="1"/>
  <c r="M26" i="1"/>
  <c r="M25" i="1"/>
  <c r="M24" i="1"/>
  <c r="M23" i="1"/>
  <c r="M22" i="1"/>
  <c r="M21" i="1"/>
  <c r="M20" i="1"/>
  <c r="M19" i="1"/>
  <c r="M12" i="1"/>
  <c r="M11" i="1"/>
  <c r="I142" i="1"/>
  <c r="I139" i="1"/>
  <c r="I135" i="1"/>
  <c r="I132" i="1"/>
  <c r="I126" i="1"/>
  <c r="I123" i="1"/>
  <c r="I122" i="1"/>
  <c r="I117" i="1"/>
  <c r="J117" i="1" s="1"/>
  <c r="I118" i="1"/>
  <c r="I113" i="1"/>
  <c r="I111" i="1"/>
  <c r="I110" i="1"/>
  <c r="J110" i="1" s="1"/>
  <c r="I108" i="1"/>
  <c r="J108" i="1" s="1"/>
  <c r="I102" i="1"/>
  <c r="J102" i="1" s="1"/>
  <c r="I99" i="1"/>
  <c r="J99" i="1" s="1"/>
  <c r="I96" i="1"/>
  <c r="I90" i="1"/>
  <c r="I85" i="1"/>
  <c r="J85" i="1" s="1"/>
  <c r="I78" i="1"/>
  <c r="J78" i="1" s="1"/>
  <c r="I70" i="1"/>
  <c r="I66" i="1"/>
  <c r="I64" i="1"/>
  <c r="I62" i="1"/>
  <c r="I61" i="1"/>
  <c r="I59" i="1"/>
  <c r="I57" i="1"/>
  <c r="I55" i="1"/>
  <c r="I53" i="1"/>
  <c r="I50" i="1"/>
  <c r="I48" i="1"/>
  <c r="I45" i="1"/>
  <c r="I43" i="1"/>
  <c r="I42" i="1"/>
  <c r="I40" i="1"/>
  <c r="I38" i="1"/>
  <c r="I36" i="1"/>
  <c r="I29" i="1"/>
  <c r="I28" i="1"/>
  <c r="I27" i="1"/>
  <c r="I26" i="1"/>
  <c r="I25" i="1"/>
  <c r="I24" i="1"/>
  <c r="I23" i="1"/>
  <c r="I22" i="1"/>
  <c r="I21" i="1"/>
  <c r="I20" i="1"/>
  <c r="I19" i="1"/>
  <c r="I12" i="1"/>
  <c r="I11" i="1"/>
  <c r="E14" i="5"/>
  <c r="F14" i="5" l="1"/>
  <c r="O19" i="2" l="1"/>
  <c r="K19" i="2"/>
  <c r="K16" i="2"/>
  <c r="O16" i="2" s="1"/>
  <c r="K51" i="2"/>
  <c r="K50" i="2"/>
  <c r="O50" i="2" s="1"/>
  <c r="K49" i="2"/>
  <c r="O49" i="2" s="1"/>
  <c r="K48" i="2"/>
  <c r="O48" i="2" s="1"/>
  <c r="K47" i="2"/>
  <c r="K45" i="2"/>
  <c r="K44" i="2"/>
  <c r="K43" i="2"/>
  <c r="K42" i="2"/>
  <c r="K39" i="2"/>
  <c r="K38" i="2"/>
  <c r="K37" i="2"/>
  <c r="K36" i="2"/>
  <c r="K35" i="2"/>
  <c r="K32" i="2"/>
  <c r="K28" i="2"/>
  <c r="K27" i="2"/>
  <c r="K26" i="2"/>
  <c r="K25" i="2"/>
  <c r="K21" i="2"/>
  <c r="K20" i="2"/>
  <c r="O20" i="2" s="1"/>
  <c r="K17" i="2"/>
  <c r="K14" i="2"/>
  <c r="O14" i="2" s="1"/>
  <c r="K13" i="2"/>
  <c r="O13" i="2" s="1"/>
  <c r="K12" i="2"/>
  <c r="O12" i="2" s="1"/>
  <c r="K11" i="2"/>
  <c r="K10" i="2"/>
  <c r="K142" i="1"/>
  <c r="K139" i="1"/>
  <c r="K135" i="1"/>
  <c r="K132" i="1"/>
  <c r="K126" i="1"/>
  <c r="K123" i="1"/>
  <c r="K122" i="1"/>
  <c r="K118" i="1"/>
  <c r="K117" i="1"/>
  <c r="O117" i="1" s="1"/>
  <c r="K113" i="1"/>
  <c r="K111" i="1"/>
  <c r="K110" i="1"/>
  <c r="K108" i="1"/>
  <c r="K102" i="1"/>
  <c r="K99" i="1"/>
  <c r="K96" i="1"/>
  <c r="K90" i="1"/>
  <c r="K85" i="1"/>
  <c r="K78" i="1"/>
  <c r="K70" i="1"/>
  <c r="K66" i="1"/>
  <c r="K64" i="1"/>
  <c r="K62" i="1"/>
  <c r="K61" i="1"/>
  <c r="O61" i="1" s="1"/>
  <c r="K59" i="1"/>
  <c r="K57" i="1"/>
  <c r="K55" i="1"/>
  <c r="K53" i="1"/>
  <c r="K50" i="1"/>
  <c r="K48" i="1"/>
  <c r="K45" i="1"/>
  <c r="K43" i="1"/>
  <c r="K42" i="1"/>
  <c r="K40" i="1"/>
  <c r="K38" i="1"/>
  <c r="K36" i="1"/>
  <c r="K29" i="1"/>
  <c r="K28" i="1"/>
  <c r="K27" i="1"/>
  <c r="K26" i="1"/>
  <c r="K25" i="1"/>
  <c r="K24" i="1"/>
  <c r="K23" i="1"/>
  <c r="K22" i="1"/>
  <c r="K21" i="1"/>
  <c r="K20" i="1"/>
  <c r="K19" i="1"/>
  <c r="K12" i="1"/>
  <c r="K11" i="1"/>
  <c r="O51" i="2" l="1"/>
  <c r="O10" i="2"/>
  <c r="O11" i="2"/>
  <c r="O15" i="2"/>
  <c r="O55" i="1"/>
  <c r="O20" i="1"/>
  <c r="O24" i="1"/>
  <c r="O28" i="1"/>
  <c r="O40" i="1"/>
  <c r="O48" i="1"/>
  <c r="O57" i="1"/>
  <c r="O64" i="1"/>
  <c r="O85" i="1"/>
  <c r="O102" i="1"/>
  <c r="O113" i="1"/>
  <c r="O123" i="1"/>
  <c r="O139" i="1"/>
  <c r="O19" i="1"/>
  <c r="O23" i="1"/>
  <c r="O27" i="1"/>
  <c r="O38" i="1"/>
  <c r="O45" i="1"/>
  <c r="O135" i="1"/>
  <c r="O11" i="1"/>
  <c r="O25" i="1"/>
  <c r="O42" i="1"/>
  <c r="O50" i="1"/>
  <c r="O66" i="1"/>
  <c r="O108" i="1"/>
  <c r="O142" i="1"/>
  <c r="O12" i="1"/>
  <c r="O26" i="1"/>
  <c r="O43" i="1"/>
  <c r="O53" i="1"/>
  <c r="O70" i="1"/>
  <c r="O132" i="1"/>
  <c r="O21" i="1"/>
  <c r="O29" i="1"/>
  <c r="O59" i="1"/>
  <c r="O90" i="1"/>
  <c r="O126" i="1"/>
  <c r="O118" i="1"/>
  <c r="O22" i="1"/>
  <c r="O36" i="1"/>
  <c r="O62" i="1"/>
  <c r="O99" i="1"/>
  <c r="O122" i="1"/>
  <c r="O96" i="1"/>
  <c r="O110" i="1"/>
  <c r="O78" i="1"/>
  <c r="O111" i="1"/>
  <c r="O52" i="2" l="1"/>
  <c r="E12" i="5" s="1"/>
  <c r="O143" i="1"/>
  <c r="E10" i="5" s="1"/>
  <c r="F12" i="5" l="1"/>
  <c r="F16" i="5" s="1"/>
  <c r="E22" i="5"/>
  <c r="E26" i="5" s="1"/>
</calcChain>
</file>

<file path=xl/sharedStrings.xml><?xml version="1.0" encoding="utf-8"?>
<sst xmlns="http://schemas.openxmlformats.org/spreadsheetml/2006/main" count="367" uniqueCount="221">
  <si>
    <t>TOTAL</t>
  </si>
  <si>
    <t>S.NO.</t>
  </si>
  <si>
    <t>DESCRIPTION</t>
  </si>
  <si>
    <t>UNIT</t>
  </si>
  <si>
    <t>QTY</t>
  </si>
  <si>
    <t>AMOUNT Rs.</t>
  </si>
  <si>
    <t>All  works  shall  be  completed,  tested  and  commissioned  as  per</t>
  </si>
  <si>
    <t>drawings, specifications and as per instruction of Consultant</t>
  </si>
  <si>
    <t>DFCU-01</t>
  </si>
  <si>
    <t>No.</t>
  </si>
  <si>
    <t>WCPU-01</t>
  </si>
  <si>
    <t>Supply, installation, testing and commissioning  of of VAV Boxes as</t>
  </si>
  <si>
    <t>per mentioned in schedule with digital thermostat controller, pressure</t>
  </si>
  <si>
    <t>sensor, control wiring, including supply &amp; installation of flexible duct</t>
  </si>
  <si>
    <t>connector  /  connection,  electrical  connection,  lindaptor  supports  &amp;</t>
  </si>
  <si>
    <t>hangers complete in all respects ready to operate as per drawings,</t>
  </si>
  <si>
    <t>specification, instruction and approval of Consultant.</t>
  </si>
  <si>
    <t>VAV-01</t>
  </si>
  <si>
    <t>VAV-02</t>
  </si>
  <si>
    <t>Nos.</t>
  </si>
  <si>
    <t>VAV-03</t>
  </si>
  <si>
    <t>VAV-04</t>
  </si>
  <si>
    <t>VAV-05</t>
  </si>
  <si>
    <t>VAV-06</t>
  </si>
  <si>
    <t>VAV-07</t>
  </si>
  <si>
    <t>VAV-08</t>
  </si>
  <si>
    <t>VAV-09</t>
  </si>
  <si>
    <t>VAV-10</t>
  </si>
  <si>
    <t>VAV-11</t>
  </si>
  <si>
    <t>Supply  &amp;  installation  of  valves  &amp;  accessories  for  DFCU  &amp;  WCPU</t>
  </si>
  <si>
    <t>with  supports,  hangers,  flanges,  gas  kits,  nut  &amp;  bolts  where  it</t>
  </si>
  <si>
    <t>required, etc. complete in all respects as per specifications, drawings</t>
  </si>
  <si>
    <t>and as per instructions of consultant.</t>
  </si>
  <si>
    <t>A</t>
  </si>
  <si>
    <t>for DFCU</t>
  </si>
  <si>
    <t>Ball  Valve</t>
  </si>
  <si>
    <t>i.</t>
  </si>
  <si>
    <t>1" dia</t>
  </si>
  <si>
    <t>Strainers</t>
  </si>
  <si>
    <t>Balancing Valve (with self sealing measuring nipples)</t>
  </si>
  <si>
    <t>2-Way Motorized Valve with Actuator (0-100% modulating)</t>
  </si>
  <si>
    <t>Thermometer 6" Height Scale Type (with Thermo well) 0 ºC to 60 ºC</t>
  </si>
  <si>
    <t>Pressure  Gauge  with   Ball  Valve  &amp;  Siphon,  Liquid  filled  Dial  type</t>
  </si>
  <si>
    <t>range</t>
  </si>
  <si>
    <t>0 psi to 100 psi. (4" dial Size)</t>
  </si>
  <si>
    <t>Digital  Decorative  Thermostat  Controller  (BMS  Interfacable)  with</t>
  </si>
  <si>
    <t>Duct Mounted Sensor</t>
  </si>
  <si>
    <t>Control wiring from controller to sensors, motorized valve and power</t>
  </si>
  <si>
    <t>Job.</t>
  </si>
  <si>
    <t>wiring up to 15’ radius</t>
  </si>
  <si>
    <t>B</t>
  </si>
  <si>
    <t>for WCPU</t>
  </si>
  <si>
    <t>Flexible Pipe Connector</t>
  </si>
  <si>
    <t>Flow Switch</t>
  </si>
  <si>
    <t>Supply,    installation,    testing    and    commissioning    of    Variable</t>
  </si>
  <si>
    <t>Frequency Drive (VFD) with controls complete in all respects as per</t>
  </si>
  <si>
    <t>specifications, drawings and as per instructions of consultant.</t>
  </si>
  <si>
    <t>VFD-01 (2.5 kw approx)</t>
  </si>
  <si>
    <t>Supply &amp; installation of SCH-40 M.S.(As per ASME &amp; API standard,</t>
  </si>
  <si>
    <t>Heavy Quality with standard SCH 40 wall thickness)  pipes &amp; fitting</t>
  </si>
  <si>
    <t>for  chilled  water  circulation  system   complete   with  bends,  tees,</t>
  </si>
  <si>
    <t>unions,  sockets,  specials,  lindaptor  support,  hangers  &amp;  anchors,</t>
  </si>
  <si>
    <t>M.S. angle, U-channel, roller support, bolts, rods, clamps,  concrete</t>
  </si>
  <si>
    <t>fasteners etc as required to complete in all respects ready to operate</t>
  </si>
  <si>
    <t>as per specification, drawings and as per instruction of consultant.</t>
  </si>
  <si>
    <t>Rft</t>
  </si>
  <si>
    <t>Supply   &amp;   installation   of   Pre   Formed   Polystyrene   (Thermopore)</t>
  </si>
  <si>
    <t>unions, sockets,  valves and on specials protected with Kraft paper,</t>
  </si>
  <si>
    <t>wrapped  with  8oz  Canvas  cloth  than  paint  with  anti  fungus  paint</t>
  </si>
  <si>
    <t>complete  in  all  respects  ready  to  operate  as  per  specification,</t>
  </si>
  <si>
    <t>drawings and as per instruction of consultant.</t>
  </si>
  <si>
    <t>Supply,    installation     of    Ventilation    Fans    including     electrical</t>
  </si>
  <si>
    <t>connection, flexible duct connection / connector, lindaptor supports &amp;</t>
  </si>
  <si>
    <t>specification and as per instruction of consultant.</t>
  </si>
  <si>
    <t>RAF-01</t>
  </si>
  <si>
    <t>Supply, fabrication and installation of machine made G.I sheet metal</t>
  </si>
  <si>
    <t>duct different  sections supply, return, fresh  &amp; exhaust air including</t>
  </si>
  <si>
    <t>plenums,  splitter  dampers,  guide  vanes,  flexible  duct  connector  /</t>
  </si>
  <si>
    <t>connection,    access    door,    transformation,    plenums    chambers,</t>
  </si>
  <si>
    <t>wooden frame, lindaptor supports, anchors &amp; hangers complete in all</t>
  </si>
  <si>
    <t>Sqft</t>
  </si>
  <si>
    <t>Supply  &amp;  installation  of  adhesive  3/4"  thick  rubber  foam  (XLPE)</t>
  </si>
  <si>
    <t>insulation with aluminum foil over supply &amp; return duct, complete in</t>
  </si>
  <si>
    <t>Supply  &amp;  installation  of  acoustical  duct  sound  liner  (adhesive  1/2"</t>
  </si>
  <si>
    <t>thick) in supply air duct complete in all respects ready to operate as</t>
  </si>
  <si>
    <t>per specification, drawings and as per instruction of Consultant.</t>
  </si>
  <si>
    <t>Supply  &amp;  installation  of  aluminum  fabricated,  powder  coated  grills,</t>
  </si>
  <si>
    <t>diffusers and registers etc for supply, return, exhaust &amp; fresh  air of</t>
  </si>
  <si>
    <t>different sizes (Grade A) wooden frame, lindaptor supports and other</t>
  </si>
  <si>
    <t>accessories  etc.  complete  in  all  respects  ready  to  operate  as  per</t>
  </si>
  <si>
    <t>specification, drawings and as per instruction of Consultant.</t>
  </si>
  <si>
    <t>Grill / Reisters / Diffuser with Damper</t>
  </si>
  <si>
    <t>Sqin</t>
  </si>
  <si>
    <t>Linear Slots 6000 Series</t>
  </si>
  <si>
    <t>1 Slots of 3/4"</t>
  </si>
  <si>
    <t>ii.</t>
  </si>
  <si>
    <t>2 Slots of 3/4"</t>
  </si>
  <si>
    <t>Disc Valves</t>
  </si>
  <si>
    <t>6" dia</t>
  </si>
  <si>
    <t>Supply &amp; installation of flexible duct including hangers, jubilee clamp</t>
  </si>
  <si>
    <t>complete  in  all  respects  as  per  specification,  drawings  &amp;  as  per</t>
  </si>
  <si>
    <t>instruction of consultant.</t>
  </si>
  <si>
    <t>4" dia</t>
  </si>
  <si>
    <t>Supply &amp; installation of butterfly damper for above flexible duct with</t>
  </si>
  <si>
    <t>gas kits, nut bolts, complete in all respects, ready to operate as per</t>
  </si>
  <si>
    <t>specification, drawings &amp; as per instruction of consultant.</t>
  </si>
  <si>
    <t>Supply, Installation of Volume Control Damper in 16 SWG G.I sheet</t>
  </si>
  <si>
    <t>metal with gas kits, nut bolts, etc, complete in all respects ready to</t>
  </si>
  <si>
    <t>Supply &amp; installation of uPVC (Sch 40.) drain pipe insulated with 3/8"</t>
  </si>
  <si>
    <t>thick  rubber  foam  insulation  including  clamps,  bends,  tees,  drain</t>
  </si>
  <si>
    <t>plugs,  sockets,  protection  treatment,  PVC  tape  wrapping, lindaptor</t>
  </si>
  <si>
    <t>supports  &amp;  hangers  complete  in  all  respects  as  per  specifications,</t>
  </si>
  <si>
    <t>drawings &amp; as per instructions of Consultant.</t>
  </si>
  <si>
    <t>Painting &amp; Identification work on chilled water pipes &amp; exhaust duct,</t>
  </si>
  <si>
    <t>supports, hangers etc. complete in all respects with one coat of ICI</t>
  </si>
  <si>
    <t>Testing,  balancing  and  commissioning  of  water  &amp;  air  side  of  the</t>
  </si>
  <si>
    <t>system (from independent agency) complete in all respects including</t>
  </si>
  <si>
    <t>flow  measurement  &amp;  balancing,  temp,  pressure,  electrical  data  of</t>
  </si>
  <si>
    <t>Making of Shop drawings on Auto CAD (latest version) with section</t>
  </si>
  <si>
    <t>details,   equipment   foundation   details   and   Making   of   As   Built</t>
  </si>
  <si>
    <t>Total Cost of ACMV Works Rs.</t>
  </si>
  <si>
    <t>S.No.</t>
  </si>
  <si>
    <t>Description</t>
  </si>
  <si>
    <t>Unit</t>
  </si>
  <si>
    <t>Material</t>
  </si>
  <si>
    <t>Labour</t>
  </si>
  <si>
    <t>Qty</t>
  </si>
  <si>
    <t>Rate</t>
  </si>
  <si>
    <t>Bill of Quantities</t>
  </si>
  <si>
    <t>Fire Suppression Services</t>
  </si>
  <si>
    <t>Amreli Steel Limited</t>
  </si>
  <si>
    <t>Rev.01</t>
  </si>
  <si>
    <t>10th Floor, Dolmen Sky Tower, Karachi</t>
  </si>
  <si>
    <t>Date: 02-11-2022</t>
  </si>
  <si>
    <t>SECTION-01 FIRE FIGHTING SERVICES</t>
  </si>
  <si>
    <t>Rft.</t>
  </si>
  <si>
    <t>Supply,   installation,   testing   &amp;   commissioning   of   fire suppression services including all equipment, pipe works and  accessories  ready to  operate  as  per  specifications, drawings and instructions of consultants.</t>
  </si>
  <si>
    <t>Dia  1"               (Threaded fitting)</t>
  </si>
  <si>
    <t>Dia  1-1/4"         (Threaded fitting)</t>
  </si>
  <si>
    <t>iii.</t>
  </si>
  <si>
    <t>Dia  1-1/2"         (Threaded fitting)</t>
  </si>
  <si>
    <t>iv.</t>
  </si>
  <si>
    <t>Dia   2"              (Threaded fitting)</t>
  </si>
  <si>
    <t>v.</t>
  </si>
  <si>
    <t>Dia.  2-1/2"        (Welded joints fitting)</t>
  </si>
  <si>
    <t>vi.</t>
  </si>
  <si>
    <t>Dia.  3"              (Welded joints fitting)</t>
  </si>
  <si>
    <t>Sprinkler Heads</t>
  </si>
  <si>
    <t>Sprinkler Upright type quick response K = 5.6 (Opening Temperature 57ºC)</t>
  </si>
  <si>
    <t>Fire extinguishers with fixing accessories.</t>
  </si>
  <si>
    <t>Type Class A,B&amp;C  FX-4  (6 Kg. Dry Chemical Powder)</t>
  </si>
  <si>
    <t>Type   Class   K   FX-5    (6   Litre   Wet   chemical   fire extinguisher).</t>
  </si>
  <si>
    <t>SECTION-02 NOVEC SYSYEM</t>
  </si>
  <si>
    <t>Kg.</t>
  </si>
  <si>
    <t>CLEAN  AGENT  (FK-5-1-12  Stored  In  Cylinder  -   Ul Listed / Fm Approved)</t>
  </si>
  <si>
    <t>a.</t>
  </si>
  <si>
    <t>Clean Agent (FK-5-1-12, Fluoroketone)</t>
  </si>
  <si>
    <t>b.</t>
  </si>
  <si>
    <t>Dia  1/2"             (Threaded fitting)</t>
  </si>
  <si>
    <t>SPRINKLER HEADS</t>
  </si>
  <si>
    <t>Brass Discharge Nozzle - 360 Degrees discharge pattern</t>
  </si>
  <si>
    <t>Dia  1/2"</t>
  </si>
  <si>
    <t>INPUT &amp; OUTPUT DEVICES</t>
  </si>
  <si>
    <t>Manual Abort / Emergency Cut Off Switch</t>
  </si>
  <si>
    <t>Manual Release Switch - Single Action</t>
  </si>
  <si>
    <t>Horn / Strobe</t>
  </si>
  <si>
    <t>Alarm Bell</t>
  </si>
  <si>
    <t>ACTUATION DEVICES</t>
  </si>
  <si>
    <t>Solenoid Actuator for the specified cylinder size</t>
  </si>
  <si>
    <t>WIRING</t>
  </si>
  <si>
    <t>Flushing of entire fire pipe work according to (NFPA-13), complete in all respects as per instruction of consultant.</t>
  </si>
  <si>
    <t>Total Amount</t>
  </si>
  <si>
    <r>
      <rPr>
        <sz val="12"/>
        <rFont val="Calibri"/>
        <family val="2"/>
        <scheme val="minor"/>
      </rPr>
      <t>Type Class B&amp;C FX-3  (5 Kg. CO2 Carbon Dioxide Gas)</t>
    </r>
  </si>
  <si>
    <r>
      <rPr>
        <sz val="12"/>
        <rFont val="Calibri"/>
        <family val="2"/>
        <scheme val="minor"/>
      </rPr>
      <t>Supply &amp; installation of input and output devices for the clean agent suppression system (integrated with BMS) with wiring, controls &amp; fixing accessories, complete in all respects ready to operate as per drawings, specification,
instruction of consultant</t>
    </r>
  </si>
  <si>
    <r>
      <rPr>
        <sz val="12"/>
        <rFont val="Calibri"/>
        <family val="2"/>
        <scheme val="minor"/>
      </rPr>
      <t>Entinguishing Control Panel for the clean agent fire
suppression system</t>
    </r>
  </si>
  <si>
    <r>
      <rPr>
        <sz val="12"/>
        <rFont val="Calibri"/>
        <family val="2"/>
        <scheme val="minor"/>
      </rPr>
      <t>Supply &amp; installation of actuation devices with fixing
accessories, complete in all respects ready to operate as per drawings, specification, instruction of consultant.</t>
    </r>
  </si>
  <si>
    <r>
      <rPr>
        <sz val="12"/>
        <rFont val="Calibri"/>
        <family val="2"/>
        <scheme val="minor"/>
      </rPr>
      <t>Manual Control Head for manual actuation of cylinder
with safety pull pin</t>
    </r>
  </si>
  <si>
    <r>
      <rPr>
        <sz val="12"/>
        <rFont val="Calibri"/>
        <family val="2"/>
        <scheme val="minor"/>
      </rPr>
      <t>Pressure Switch to indicated system discharge with an
external manual reset button</t>
    </r>
  </si>
  <si>
    <t>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t>
  </si>
  <si>
    <t>Supply &amp; installation of clean agent in engineered cylinders of FSS with fixing accessories, complete in all respects ready to operate as per drawings, specification, instruction of consultant.</t>
  </si>
  <si>
    <t>Engineered cylinder with head valve, top plug adapter,
siphon tube, pressure gauge, brackets and all other items, complete in all respect.</t>
  </si>
  <si>
    <t>Supply &amp; installation of nozzles with fixing accessories, complete in all respects ready to operate as per drawings, specification, instruction of consultant.</t>
  </si>
  <si>
    <t>Supply &amp; installation of wiring of 2C, 1.5 Sq.mm fire resistant shielded Cable (Fire rating for 2 hours at 950 C) in 25mm dia MS conduit from fire alarm control panel to all sensors &amp; devices including all installation accessories complete in all respects ready to operate as per drawings, specification, instruction of consultant.</t>
  </si>
  <si>
    <t>Painting, identification and tagging to the installations and equipments, complete in all respects as per instruction of consultant.</t>
  </si>
  <si>
    <t>Testing  and  commissioning  of  entire  fire  fighting  and clean  agent  for  fire  suppression  system  complete  in  all respects as per instruction of consultant.</t>
  </si>
  <si>
    <r>
      <rPr>
        <sz val="12"/>
        <rFont val="Calibri"/>
        <family val="2"/>
        <scheme val="minor"/>
      </rPr>
      <t>insulation (32 kg/m</t>
    </r>
    <r>
      <rPr>
        <vertAlign val="superscript"/>
        <sz val="12"/>
        <rFont val="Calibri"/>
        <family val="2"/>
        <scheme val="minor"/>
      </rPr>
      <t>3</t>
    </r>
    <r>
      <rPr>
        <sz val="12"/>
        <rFont val="Calibri"/>
        <family val="2"/>
        <scheme val="minor"/>
      </rPr>
      <t xml:space="preserve"> density) </t>
    </r>
    <r>
      <rPr>
        <b/>
        <sz val="12"/>
        <rFont val="Calibri"/>
        <family val="2"/>
        <scheme val="minor"/>
      </rPr>
      <t>for chilled  water pipes</t>
    </r>
    <r>
      <rPr>
        <sz val="12"/>
        <rFont val="Calibri"/>
        <family val="2"/>
        <scheme val="minor"/>
      </rPr>
      <t>,  bends, tees,</t>
    </r>
  </si>
  <si>
    <r>
      <rPr>
        <sz val="12"/>
        <rFont val="Calibri"/>
        <family val="2"/>
        <scheme val="minor"/>
      </rPr>
      <t>respects ready to operate as per drawings, specification, instruction
and approval of Consultant.</t>
    </r>
  </si>
  <si>
    <r>
      <rPr>
        <sz val="12"/>
        <rFont val="Calibri"/>
        <family val="2"/>
        <scheme val="minor"/>
      </rPr>
      <t>all  respects  ready to  operate as  per specification, drawings and as
per instruction of consultant.</t>
    </r>
  </si>
  <si>
    <r>
      <rPr>
        <sz val="12"/>
        <rFont val="Calibri"/>
        <family val="2"/>
        <scheme val="minor"/>
      </rPr>
      <t>operate   as   per   specification,   drawings   and   as   per   instruction,
approval of consultant.</t>
    </r>
  </si>
  <si>
    <r>
      <rPr>
        <sz val="12"/>
        <rFont val="Calibri"/>
        <family val="2"/>
        <scheme val="minor"/>
      </rPr>
      <t>make Red lead oxide primer &amp; two coats of ICI make enamel paint
as per instruction of Consultant.</t>
    </r>
  </si>
  <si>
    <r>
      <rPr>
        <sz val="12"/>
        <rFont val="Calibri"/>
        <family val="2"/>
        <scheme val="minor"/>
      </rPr>
      <t>related equipment etc. as per specifications  and as per instructions
of Consultant.</t>
    </r>
  </si>
  <si>
    <r>
      <rPr>
        <sz val="12"/>
        <rFont val="Calibri"/>
        <family val="2"/>
        <scheme val="minor"/>
      </rPr>
      <t>drawings,  Documentation  Technical  /  Operational  Manual  &amp;  LOG
Book for each equipment as per instruction of Consultant.</t>
    </r>
  </si>
  <si>
    <t>SR.NO.</t>
  </si>
  <si>
    <t>AMOUNT
 PAK Rs.</t>
  </si>
  <si>
    <t>ACMV WORKS</t>
  </si>
  <si>
    <t>Rs.</t>
  </si>
  <si>
    <t>FSS WORKS</t>
  </si>
  <si>
    <t>Total Work:  Rs.</t>
  </si>
  <si>
    <t>10th FLOOR, DOLMEN SKY TOWER,  CLIFTON KARACHI.</t>
  </si>
  <si>
    <t>Total Cost</t>
  </si>
  <si>
    <t>SECURE VISION</t>
  </si>
  <si>
    <t>AMRELI STEEL LIMITED</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</si>
  <si>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</si>
  <si>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Scope Deleted</t>
  </si>
  <si>
    <t>Making of Shop drawings on Auto CAD 2018 with section details,  equipment  foundation  details  and  Making  of  As Built  drawings,  Documentation  Technical  /  Operational Manual &amp; LOG Book for each equipment complete in all respects as per instruction of consultant.</t>
  </si>
  <si>
    <t>Low Pressure Switch to monitor the pressure within the cylinder</t>
  </si>
  <si>
    <t>MATERIAL Rate</t>
  </si>
  <si>
    <t>Labour Rate</t>
  </si>
  <si>
    <t>Material Amount</t>
  </si>
  <si>
    <t>Labour Amount</t>
  </si>
  <si>
    <t>Supply,  installation,  testing  and  commissioning  of  of  chilled  water ducted  fan  coil  unit  &amp;  cooling  water  -  water  cooled  package  unit including  supply  and  installation  of  all  fixing  accessories,  lindaptor support,     hanger    steel     base,     vibration     isolators,     including interconnecting  power  &amp;  control  wiring  (terminal  connection)  with inlet &amp; outlet pipe connections, drain connection, flexible rubber duct connection / connector etc. complete in all respects ready to operate as  per  schedule,  specification,  drawings  and  as  per  instruction  of consultant.</t>
  </si>
  <si>
    <t>ADD 4.5%</t>
  </si>
  <si>
    <t>RECEIVED</t>
  </si>
  <si>
    <t>Current Qty</t>
  </si>
  <si>
    <t>Total Qty</t>
  </si>
  <si>
    <t>Prv Qty</t>
  </si>
  <si>
    <t>IPC - 01 + 02</t>
  </si>
  <si>
    <t>IPC-02</t>
  </si>
  <si>
    <t>Variations (06 Nos)</t>
  </si>
  <si>
    <t>GRAND RECEIVABLES</t>
  </si>
  <si>
    <t>NET RECEIVABLES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</si>
</sst>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0"/>
    <numFmt numFmtId="166" formatCode="_(* #,##0_);_(* \(#,##0\);_(* &quot;-&quot;??_);_(@_)"/>
    <numFmt numFmtId="167" formatCode="_(* #,##0.0_);_(* \(#,##0.0\);_(* &quot;-&quot;??_);_(@_)"/>
  </numFmts>
  <fonts count="25" x14ac:knownFonts="1">
    <font>
      <sz val="10"/>
      <color rgb="FF000000"/>
      <name val="Times New Roman"/>
      <charset val="204"/>
    </font>
    <font>
      <sz val="10"/>
      <color rgb="FF000000"/>
      <name val="Times New Roman"/>
      <family val="1"/>
    </font>
    <font>
      <sz val="10"/>
      <color rgb="FF000000"/>
      <name val="Calibri"/>
      <family val="2"/>
      <scheme val="minor"/>
    </font>
    <font>
      <b/>
      <sz val="12"/>
      <name val="Calibri"/>
      <family val="2"/>
      <scheme val="minor"/>
    </font>
    <font>
      <sz val="11"/>
      <name val="Calibri"/>
      <family val="2"/>
      <scheme val="minor"/>
    </font>
    <font>
      <sz val="10"/>
      <name val="Calibri"/>
      <family val="2"/>
      <scheme val="minor"/>
    </font>
    <font>
      <sz val="12"/>
      <name val="Calibri"/>
      <family val="2"/>
      <scheme val="minor"/>
    </font>
    <font>
      <sz val="12"/>
      <color rgb="FF000000"/>
      <name val="Calibri"/>
      <family val="2"/>
      <scheme val="minor"/>
    </font>
    <font>
      <b/>
      <sz val="14"/>
      <name val="Calibri"/>
      <family val="2"/>
      <scheme val="minor"/>
    </font>
    <font>
      <b/>
      <sz val="14"/>
      <color rgb="FF000000"/>
      <name val="Calibri"/>
      <family val="2"/>
      <scheme val="minor"/>
    </font>
    <font>
      <vertAlign val="superscript"/>
      <sz val="12"/>
      <name val="Calibri"/>
      <family val="2"/>
      <scheme val="minor"/>
    </font>
    <font>
      <b/>
      <sz val="16"/>
      <color rgb="FF000000"/>
      <name val="Calibri"/>
      <family val="2"/>
      <scheme val="minor"/>
    </font>
    <font>
      <sz val="10"/>
      <name val="Arial"/>
      <family val="2"/>
    </font>
    <font>
      <b/>
      <u/>
      <sz val="14"/>
      <name val="Arial"/>
      <family val="2"/>
    </font>
    <font>
      <b/>
      <sz val="12"/>
      <name val="Arial"/>
      <family val="2"/>
    </font>
    <font>
      <b/>
      <sz val="10"/>
      <name val="Arial"/>
      <family val="2"/>
    </font>
    <font>
      <b/>
      <u/>
      <sz val="12"/>
      <name val="Arial"/>
      <family val="2"/>
    </font>
    <font>
      <b/>
      <sz val="11"/>
      <name val="Arial"/>
      <family val="2"/>
    </font>
    <font>
      <sz val="11"/>
      <color theme="1"/>
      <name val="Arial"/>
      <family val="2"/>
    </font>
    <font>
      <sz val="12"/>
      <name val="Arial"/>
      <family val="2"/>
    </font>
    <font>
      <b/>
      <sz val="28"/>
      <color rgb="FF000000"/>
      <name val="Calibri"/>
      <family val="2"/>
      <scheme val="minor"/>
    </font>
    <font>
      <b/>
      <sz val="14"/>
      <name val="Arial"/>
      <family val="2"/>
    </font>
    <font>
      <sz val="22"/>
      <color rgb="FF000000"/>
      <name val="Calibri"/>
      <family val="2"/>
      <scheme val="minor"/>
    </font>
    <font>
      <b/>
      <sz val="20"/>
      <name val="Calibri"/>
      <family val="2"/>
      <scheme val="minor"/>
    </font>
    <font>
      <sz val="12"/>
      <color rgb="FF000000"/>
      <name val="Times New Roman"/>
      <family val="1"/>
    </font>
  </fonts>
  <fills count="3">
    <fill>
      <patternFill patternType="none"/>
    </fill>
    <fill>
      <patternFill patternType="gray125"/>
    </fill>
    <fill>
      <patternFill patternType="solid">
        <fgColor theme="0" tint="-0.249977111117893"/>
        <bgColor indexed="64"/>
      </patternFill>
    </fill>
  </fills>
  <borders count="41">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bottom style="thin">
        <color indexed="64"/>
      </bottom>
      <diagonal/>
    </border>
    <border>
      <left style="thin">
        <color indexed="64"/>
      </left>
      <right style="thin">
        <color rgb="FF000000"/>
      </right>
      <top/>
      <bottom/>
      <diagonal/>
    </border>
    <border>
      <left style="thin">
        <color rgb="FF000000"/>
      </left>
      <right style="thin">
        <color indexed="64"/>
      </right>
      <top/>
      <bottom/>
      <diagonal/>
    </border>
    <border>
      <left style="thin">
        <color indexed="64"/>
      </left>
      <right style="thin">
        <color rgb="FF000000"/>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indexed="64"/>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style="thin">
        <color indexed="64"/>
      </bottom>
      <diagonal/>
    </border>
    <border>
      <left/>
      <right style="thin">
        <color rgb="FF000000"/>
      </right>
      <top style="thin">
        <color indexed="64"/>
      </top>
      <bottom/>
      <diagonal/>
    </border>
    <border>
      <left/>
      <right style="thin">
        <color rgb="FF000000"/>
      </right>
      <top/>
      <bottom/>
      <diagonal/>
    </border>
    <border>
      <left/>
      <right style="thin">
        <color rgb="FF000000"/>
      </right>
      <top/>
      <bottom style="thin">
        <color indexed="64"/>
      </bottom>
      <diagonal/>
    </border>
    <border>
      <left style="thin">
        <color indexed="64"/>
      </left>
      <right/>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0" fontId="12" fillId="0" borderId="0"/>
    <xf numFmtId="0" fontId="12" fillId="0" borderId="0"/>
  </cellStyleXfs>
  <cellXfs count="201">
    <xf numFmtId="0" fontId="0" fillId="0" borderId="0" xfId="0" applyAlignment="1">
      <alignment horizontal="left" vertical="top"/>
    </xf>
    <xf numFmtId="0" fontId="2" fillId="0" borderId="0" xfId="0" applyFont="1" applyAlignment="1">
      <alignment horizontal="left" vertical="top"/>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left" wrapText="1"/>
    </xf>
    <xf numFmtId="0" fontId="5" fillId="0" borderId="0" xfId="0" applyFont="1" applyAlignment="1">
      <alignment horizontal="right" vertical="top"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5" fillId="0" borderId="1" xfId="0" applyFont="1" applyBorder="1" applyAlignment="1">
      <alignment horizontal="right" vertical="top" wrapText="1"/>
    </xf>
    <xf numFmtId="0" fontId="7" fillId="0" borderId="2" xfId="0" applyFont="1" applyBorder="1" applyAlignment="1">
      <alignment horizontal="center" vertical="center" wrapText="1"/>
    </xf>
    <xf numFmtId="0" fontId="7" fillId="0" borderId="2" xfId="0" applyFont="1" applyBorder="1" applyAlignment="1">
      <alignment horizontal="left" vertical="center" wrapText="1"/>
    </xf>
    <xf numFmtId="0" fontId="7" fillId="0" borderId="0" xfId="0" applyFont="1" applyAlignment="1">
      <alignment horizontal="left" vertical="center"/>
    </xf>
    <xf numFmtId="0" fontId="7" fillId="0" borderId="0" xfId="0" applyFont="1" applyAlignment="1">
      <alignment horizontal="left" vertical="top"/>
    </xf>
    <xf numFmtId="0" fontId="7" fillId="0" borderId="5" xfId="0" applyFont="1" applyBorder="1" applyAlignment="1">
      <alignment horizontal="left" vertical="top" wrapText="1"/>
    </xf>
    <xf numFmtId="0" fontId="6" fillId="0" borderId="6" xfId="0" applyFont="1" applyBorder="1" applyAlignment="1">
      <alignment horizontal="left" vertical="top" wrapText="1"/>
    </xf>
    <xf numFmtId="0" fontId="6" fillId="0" borderId="4" xfId="0" applyFont="1" applyBorder="1" applyAlignment="1">
      <alignment horizontal="left" vertical="top" wrapText="1"/>
    </xf>
    <xf numFmtId="1" fontId="7" fillId="0" borderId="6" xfId="0" applyNumberFormat="1" applyFont="1" applyBorder="1" applyAlignment="1">
      <alignment horizontal="center" vertical="center" shrinkToFit="1"/>
    </xf>
    <xf numFmtId="0" fontId="6" fillId="0" borderId="6" xfId="0" applyFont="1" applyBorder="1" applyAlignment="1">
      <alignment horizontal="center" vertical="center" wrapText="1"/>
    </xf>
    <xf numFmtId="0" fontId="6" fillId="0" borderId="5" xfId="0" applyFont="1" applyBorder="1" applyAlignment="1">
      <alignment horizontal="left" vertical="top" wrapText="1"/>
    </xf>
    <xf numFmtId="0" fontId="7" fillId="0" borderId="5" xfId="0" applyFont="1" applyBorder="1" applyAlignment="1">
      <alignment horizontal="left" vertical="center" wrapText="1"/>
    </xf>
    <xf numFmtId="0" fontId="8" fillId="0" borderId="4" xfId="0" applyFont="1" applyBorder="1" applyAlignment="1">
      <alignment horizontal="center" vertical="center" wrapText="1"/>
    </xf>
    <xf numFmtId="0" fontId="7" fillId="0" borderId="7" xfId="0" applyFont="1" applyBorder="1" applyAlignment="1">
      <alignment horizontal="left" vertical="top" wrapText="1"/>
    </xf>
    <xf numFmtId="0" fontId="6" fillId="0" borderId="7" xfId="0" applyFont="1" applyBorder="1" applyAlignment="1">
      <alignment horizontal="left" vertical="top" wrapText="1"/>
    </xf>
    <xf numFmtId="0" fontId="6" fillId="0" borderId="7" xfId="0" applyFont="1" applyBorder="1" applyAlignment="1">
      <alignment horizontal="center" vertical="top" wrapText="1"/>
    </xf>
    <xf numFmtId="1" fontId="7" fillId="0" borderId="7" xfId="0" applyNumberFormat="1" applyFont="1" applyBorder="1" applyAlignment="1">
      <alignment horizontal="center" vertical="center" shrinkToFit="1"/>
    </xf>
    <xf numFmtId="0" fontId="6" fillId="0" borderId="7" xfId="0" applyFont="1" applyBorder="1" applyAlignment="1">
      <alignment horizontal="center" vertical="center" wrapText="1"/>
    </xf>
    <xf numFmtId="0" fontId="3" fillId="0" borderId="7" xfId="0" applyFont="1" applyBorder="1" applyAlignment="1">
      <alignment horizontal="left" vertical="top" wrapText="1"/>
    </xf>
    <xf numFmtId="0" fontId="7" fillId="0" borderId="7" xfId="0" applyFont="1" applyBorder="1" applyAlignment="1">
      <alignment horizontal="center" vertical="center" wrapText="1"/>
    </xf>
    <xf numFmtId="0" fontId="7" fillId="0" borderId="7" xfId="0" applyFont="1" applyBorder="1" applyAlignment="1">
      <alignment horizontal="center" vertical="top" wrapText="1"/>
    </xf>
    <xf numFmtId="165" fontId="7" fillId="0" borderId="7" xfId="0" applyNumberFormat="1" applyFont="1" applyBorder="1" applyAlignment="1">
      <alignment horizontal="center" vertical="top" shrinkToFit="1"/>
    </xf>
    <xf numFmtId="0" fontId="7" fillId="0" borderId="7" xfId="0" applyFont="1" applyBorder="1" applyAlignment="1">
      <alignment horizontal="center" wrapText="1"/>
    </xf>
    <xf numFmtId="166" fontId="7" fillId="0" borderId="6" xfId="1" applyNumberFormat="1" applyFont="1" applyBorder="1" applyAlignment="1">
      <alignment vertical="center" wrapText="1"/>
    </xf>
    <xf numFmtId="0" fontId="7" fillId="0" borderId="6" xfId="0" applyFont="1" applyBorder="1" applyAlignment="1">
      <alignment horizontal="left" vertical="top" wrapText="1"/>
    </xf>
    <xf numFmtId="0" fontId="7" fillId="0" borderId="4" xfId="0" applyFont="1" applyBorder="1" applyAlignment="1">
      <alignment horizontal="center" vertical="center" wrapText="1"/>
    </xf>
    <xf numFmtId="0" fontId="7" fillId="0" borderId="5" xfId="0" applyFont="1" applyBorder="1" applyAlignment="1">
      <alignment horizontal="left" wrapText="1"/>
    </xf>
    <xf numFmtId="0" fontId="3" fillId="0" borderId="5" xfId="0" applyFont="1" applyBorder="1" applyAlignment="1">
      <alignment horizontal="left" vertical="top" wrapText="1"/>
    </xf>
    <xf numFmtId="0" fontId="7" fillId="0" borderId="5" xfId="0" applyFont="1" applyBorder="1" applyAlignment="1">
      <alignment horizontal="center" vertical="center" wrapText="1"/>
    </xf>
    <xf numFmtId="0" fontId="7" fillId="0" borderId="5" xfId="0" applyFont="1" applyBorder="1" applyAlignment="1">
      <alignment vertical="top" wrapText="1"/>
    </xf>
    <xf numFmtId="1" fontId="7" fillId="0" borderId="5" xfId="0" applyNumberFormat="1" applyFont="1" applyBorder="1" applyAlignment="1">
      <alignment horizontal="left" vertical="top" indent="1" shrinkToFit="1"/>
    </xf>
    <xf numFmtId="165" fontId="7" fillId="0" borderId="5" xfId="0" applyNumberFormat="1" applyFont="1" applyBorder="1" applyAlignment="1">
      <alignment horizontal="left" vertical="top" indent="2" shrinkToFit="1"/>
    </xf>
    <xf numFmtId="166" fontId="7" fillId="0" borderId="4" xfId="1" applyNumberFormat="1" applyFont="1" applyBorder="1" applyAlignment="1">
      <alignment vertical="top" wrapText="1"/>
    </xf>
    <xf numFmtId="166" fontId="7" fillId="0" borderId="5" xfId="1" applyNumberFormat="1" applyFont="1" applyBorder="1" applyAlignment="1">
      <alignment vertical="top" wrapText="1"/>
    </xf>
    <xf numFmtId="0" fontId="3" fillId="0" borderId="5" xfId="0" applyFont="1" applyBorder="1" applyAlignment="1">
      <alignment horizontal="center" vertical="top" wrapText="1"/>
    </xf>
    <xf numFmtId="1" fontId="7" fillId="0" borderId="5" xfId="0" applyNumberFormat="1" applyFont="1" applyBorder="1" applyAlignment="1">
      <alignment horizontal="left" vertical="top" shrinkToFit="1"/>
    </xf>
    <xf numFmtId="0" fontId="7" fillId="0" borderId="6" xfId="0" applyFont="1" applyBorder="1" applyAlignment="1">
      <alignment horizontal="left" vertical="center" wrapText="1"/>
    </xf>
    <xf numFmtId="0" fontId="3" fillId="0" borderId="2" xfId="0" applyFont="1" applyBorder="1" applyAlignment="1">
      <alignment horizontal="left" vertical="top" wrapText="1" indent="14"/>
    </xf>
    <xf numFmtId="0" fontId="7" fillId="0" borderId="0" xfId="0" applyFont="1" applyAlignment="1">
      <alignment horizontal="center" vertical="center"/>
    </xf>
    <xf numFmtId="166" fontId="11" fillId="0" borderId="2" xfId="1" applyNumberFormat="1" applyFont="1" applyBorder="1" applyAlignment="1">
      <alignment horizontal="right" vertical="center" wrapText="1"/>
    </xf>
    <xf numFmtId="0" fontId="13" fillId="0" borderId="0" xfId="2" applyFont="1" applyAlignment="1">
      <alignment horizontal="center" vertical="center"/>
    </xf>
    <xf numFmtId="0" fontId="14" fillId="0" borderId="0" xfId="2" applyFont="1" applyAlignment="1">
      <alignment vertical="center"/>
    </xf>
    <xf numFmtId="0" fontId="0" fillId="0" borderId="0" xfId="0"/>
    <xf numFmtId="0" fontId="15" fillId="0" borderId="0" xfId="3" applyFont="1" applyAlignment="1">
      <alignment vertical="center"/>
    </xf>
    <xf numFmtId="0" fontId="17" fillId="0" borderId="0" xfId="3" applyFont="1" applyAlignment="1">
      <alignment vertical="center"/>
    </xf>
    <xf numFmtId="0" fontId="18" fillId="0" borderId="0" xfId="0" applyFont="1"/>
    <xf numFmtId="1" fontId="14" fillId="2" borderId="8" xfId="3" applyNumberFormat="1" applyFont="1" applyFill="1" applyBorder="1" applyAlignment="1">
      <alignment horizontal="center" vertical="center" wrapText="1"/>
    </xf>
    <xf numFmtId="0" fontId="14" fillId="2" borderId="8" xfId="3" applyFont="1" applyFill="1" applyBorder="1" applyAlignment="1">
      <alignment horizontal="center" vertical="center"/>
    </xf>
    <xf numFmtId="0" fontId="14" fillId="2" borderId="8" xfId="3" applyFont="1" applyFill="1" applyBorder="1" applyAlignment="1">
      <alignment horizontal="center" vertical="top" wrapText="1"/>
    </xf>
    <xf numFmtId="0" fontId="14" fillId="0" borderId="9" xfId="2" applyFont="1" applyBorder="1" applyAlignment="1">
      <alignment horizontal="center" vertical="center"/>
    </xf>
    <xf numFmtId="166" fontId="14" fillId="0" borderId="9" xfId="2" applyNumberFormat="1" applyFont="1" applyBorder="1" applyAlignment="1">
      <alignment horizontal="left" vertical="center"/>
    </xf>
    <xf numFmtId="166" fontId="14" fillId="0" borderId="9" xfId="1" applyNumberFormat="1" applyFont="1" applyBorder="1" applyAlignment="1">
      <alignment horizontal="right" vertical="center"/>
    </xf>
    <xf numFmtId="0" fontId="19" fillId="2" borderId="8" xfId="2" applyFont="1" applyFill="1" applyBorder="1" applyAlignment="1">
      <alignment horizontal="center" vertical="center"/>
    </xf>
    <xf numFmtId="0" fontId="14" fillId="2" borderId="8" xfId="2" applyFont="1" applyFill="1" applyBorder="1" applyAlignment="1">
      <alignment vertical="center"/>
    </xf>
    <xf numFmtId="166" fontId="0" fillId="0" borderId="0" xfId="1" applyNumberFormat="1" applyFont="1"/>
    <xf numFmtId="0" fontId="7" fillId="0" borderId="7" xfId="0" applyFont="1" applyBorder="1" applyAlignment="1">
      <alignment vertical="top" wrapText="1"/>
    </xf>
    <xf numFmtId="166" fontId="7" fillId="0" borderId="7" xfId="1" applyNumberFormat="1" applyFont="1" applyBorder="1" applyAlignment="1">
      <alignment vertical="center" wrapText="1"/>
    </xf>
    <xf numFmtId="2" fontId="7" fillId="0" borderId="7" xfId="0" applyNumberFormat="1" applyFont="1" applyBorder="1" applyAlignment="1">
      <alignment horizontal="center" vertical="top" shrinkToFit="1"/>
    </xf>
    <xf numFmtId="0" fontId="2" fillId="0" borderId="0" xfId="0" applyFont="1" applyAlignment="1">
      <alignment horizontal="left" vertical="center" wrapText="1"/>
    </xf>
    <xf numFmtId="0" fontId="3" fillId="0" borderId="7" xfId="0" applyFont="1" applyBorder="1" applyAlignment="1">
      <alignment horizontal="center" vertical="center" wrapText="1"/>
    </xf>
    <xf numFmtId="0" fontId="2" fillId="0" borderId="0" xfId="0" applyFont="1" applyAlignment="1">
      <alignment horizontal="center" vertical="top"/>
    </xf>
    <xf numFmtId="0" fontId="5" fillId="0" borderId="0" xfId="0" applyFont="1" applyAlignment="1">
      <alignment horizontal="right" vertical="center" wrapText="1"/>
    </xf>
    <xf numFmtId="1" fontId="7" fillId="0" borderId="5" xfId="0" applyNumberFormat="1" applyFont="1" applyBorder="1" applyAlignment="1">
      <alignment horizontal="center" vertical="center" wrapText="1"/>
    </xf>
    <xf numFmtId="166" fontId="7" fillId="0" borderId="0" xfId="1" applyNumberFormat="1" applyFont="1" applyAlignment="1">
      <alignment horizontal="left" vertical="top"/>
    </xf>
    <xf numFmtId="166" fontId="7" fillId="0" borderId="0" xfId="0" applyNumberFormat="1" applyFont="1" applyAlignment="1">
      <alignment horizontal="left" vertical="top"/>
    </xf>
    <xf numFmtId="0" fontId="6" fillId="0" borderId="7" xfId="0" applyFont="1" applyBorder="1" applyAlignment="1">
      <alignment horizontal="center" wrapText="1"/>
    </xf>
    <xf numFmtId="1" fontId="7" fillId="0" borderId="7" xfId="0" applyNumberFormat="1" applyFont="1" applyBorder="1" applyAlignment="1">
      <alignment horizontal="center" shrinkToFit="1"/>
    </xf>
    <xf numFmtId="166" fontId="7" fillId="0" borderId="7" xfId="1" applyNumberFormat="1" applyFont="1" applyBorder="1" applyAlignment="1">
      <alignment horizontal="left" vertical="center" wrapText="1"/>
    </xf>
    <xf numFmtId="0" fontId="8" fillId="0" borderId="3" xfId="0" applyFont="1" applyBorder="1" applyAlignment="1">
      <alignment horizontal="center" vertical="center" wrapText="1"/>
    </xf>
    <xf numFmtId="0" fontId="6" fillId="0" borderId="7" xfId="0" applyFont="1" applyBorder="1" applyAlignment="1">
      <alignment horizontal="left" vertical="center" wrapText="1"/>
    </xf>
    <xf numFmtId="166" fontId="21" fillId="2" borderId="8" xfId="2" applyNumberFormat="1" applyFont="1" applyFill="1" applyBorder="1" applyAlignment="1">
      <alignment vertical="center"/>
    </xf>
    <xf numFmtId="166" fontId="7" fillId="0" borderId="7" xfId="1" applyNumberFormat="1" applyFont="1" applyBorder="1" applyAlignment="1">
      <alignment wrapText="1"/>
    </xf>
    <xf numFmtId="166" fontId="20" fillId="0" borderId="7" xfId="1" applyNumberFormat="1" applyFont="1" applyBorder="1" applyAlignment="1">
      <alignment vertical="center" wrapText="1"/>
    </xf>
    <xf numFmtId="0" fontId="3" fillId="0" borderId="7" xfId="0" applyFont="1" applyBorder="1" applyAlignment="1">
      <alignment horizontal="right" vertical="top" wrapText="1"/>
    </xf>
    <xf numFmtId="0" fontId="7" fillId="0" borderId="7" xfId="0" applyFont="1" applyBorder="1" applyAlignment="1">
      <alignment horizontal="left" wrapText="1"/>
    </xf>
    <xf numFmtId="166" fontId="9" fillId="0" borderId="7" xfId="0" applyNumberFormat="1" applyFont="1" applyBorder="1" applyAlignment="1">
      <alignment horizontal="left" vertical="center" wrapText="1"/>
    </xf>
    <xf numFmtId="0" fontId="7" fillId="0" borderId="14" xfId="0" applyFont="1" applyBorder="1" applyAlignment="1">
      <alignment horizontal="center" vertical="top" wrapText="1"/>
    </xf>
    <xf numFmtId="0" fontId="6" fillId="0" borderId="14" xfId="0" applyFont="1" applyBorder="1" applyAlignment="1">
      <alignment horizontal="left" vertical="top" wrapText="1"/>
    </xf>
    <xf numFmtId="0" fontId="6" fillId="0" borderId="7" xfId="0" applyFont="1" applyBorder="1" applyAlignment="1">
      <alignment vertical="center" wrapText="1"/>
    </xf>
    <xf numFmtId="1" fontId="7" fillId="0" borderId="7" xfId="0" applyNumberFormat="1" applyFont="1" applyBorder="1" applyAlignment="1">
      <alignment vertical="center" shrinkToFit="1"/>
    </xf>
    <xf numFmtId="166" fontId="22" fillId="0" borderId="7" xfId="1" applyNumberFormat="1" applyFont="1" applyBorder="1" applyAlignment="1">
      <alignment vertical="center" wrapText="1"/>
    </xf>
    <xf numFmtId="165" fontId="7" fillId="0" borderId="7" xfId="0" applyNumberFormat="1" applyFont="1" applyBorder="1" applyAlignment="1">
      <alignment horizontal="left" vertical="top" indent="2" shrinkToFit="1"/>
    </xf>
    <xf numFmtId="2" fontId="7" fillId="0" borderId="7" xfId="0" applyNumberFormat="1" applyFont="1" applyBorder="1" applyAlignment="1">
      <alignment horizontal="right" vertical="top" indent="1" shrinkToFit="1"/>
    </xf>
    <xf numFmtId="0" fontId="3" fillId="0" borderId="7" xfId="0" applyFont="1" applyBorder="1" applyAlignment="1">
      <alignment horizontal="center" vertical="top" wrapText="1"/>
    </xf>
    <xf numFmtId="166" fontId="7" fillId="0" borderId="7" xfId="1" applyNumberFormat="1" applyFont="1" applyBorder="1" applyAlignment="1">
      <alignment vertical="top" wrapText="1"/>
    </xf>
    <xf numFmtId="0" fontId="6" fillId="0" borderId="19" xfId="0" applyFont="1" applyBorder="1" applyAlignment="1">
      <alignment horizontal="left" vertical="top" wrapText="1"/>
    </xf>
    <xf numFmtId="0" fontId="6" fillId="0" borderId="19" xfId="0" applyFont="1" applyBorder="1" applyAlignment="1">
      <alignment horizontal="center" vertical="center" wrapText="1"/>
    </xf>
    <xf numFmtId="1" fontId="7" fillId="0" borderId="19" xfId="0" applyNumberFormat="1" applyFont="1" applyBorder="1" applyAlignment="1">
      <alignment horizontal="center" vertical="center" shrinkToFit="1"/>
    </xf>
    <xf numFmtId="166" fontId="7" fillId="0" borderId="19" xfId="1" applyNumberFormat="1" applyFont="1" applyBorder="1" applyAlignment="1">
      <alignment vertical="center" wrapText="1"/>
    </xf>
    <xf numFmtId="165" fontId="7" fillId="0" borderId="19" xfId="0" applyNumberFormat="1" applyFont="1" applyBorder="1" applyAlignment="1">
      <alignment horizontal="right" vertical="top" indent="1" shrinkToFit="1"/>
    </xf>
    <xf numFmtId="166" fontId="7" fillId="0" borderId="0" xfId="1" applyNumberFormat="1" applyFont="1" applyBorder="1" applyAlignment="1">
      <alignment vertical="top" wrapText="1"/>
    </xf>
    <xf numFmtId="0" fontId="6" fillId="0" borderId="15" xfId="0" applyFont="1" applyBorder="1" applyAlignment="1">
      <alignment horizontal="left" vertical="top" wrapText="1"/>
    </xf>
    <xf numFmtId="166" fontId="7" fillId="0" borderId="15" xfId="1" applyNumberFormat="1" applyFont="1" applyBorder="1" applyAlignment="1">
      <alignment vertical="top" wrapText="1"/>
    </xf>
    <xf numFmtId="0" fontId="7" fillId="0" borderId="16" xfId="0" applyFont="1" applyBorder="1" applyAlignment="1">
      <alignment horizontal="left" vertical="top" wrapText="1"/>
    </xf>
    <xf numFmtId="166" fontId="7" fillId="0" borderId="16" xfId="1" applyNumberFormat="1" applyFont="1" applyBorder="1" applyAlignment="1">
      <alignment vertical="center" wrapText="1"/>
    </xf>
    <xf numFmtId="1" fontId="7" fillId="0" borderId="14" xfId="0" applyNumberFormat="1" applyFont="1" applyBorder="1" applyAlignment="1">
      <alignment horizontal="left" vertical="top" shrinkToFit="1"/>
    </xf>
    <xf numFmtId="0" fontId="7" fillId="0" borderId="18" xfId="0" applyFont="1" applyBorder="1" applyAlignment="1">
      <alignment horizontal="left" wrapText="1"/>
    </xf>
    <xf numFmtId="0" fontId="7" fillId="0" borderId="17" xfId="0" applyFont="1" applyBorder="1" applyAlignment="1">
      <alignment horizontal="left" vertical="center" wrapText="1"/>
    </xf>
    <xf numFmtId="0" fontId="7" fillId="0" borderId="14" xfId="0" applyFont="1" applyBorder="1" applyAlignment="1">
      <alignment horizontal="center" vertical="center" wrapText="1"/>
    </xf>
    <xf numFmtId="0" fontId="7" fillId="0" borderId="18" xfId="0" applyFont="1" applyBorder="1" applyAlignment="1">
      <alignment horizontal="center" vertical="center" wrapText="1"/>
    </xf>
    <xf numFmtId="166" fontId="7" fillId="0" borderId="14" xfId="1" applyNumberFormat="1" applyFont="1" applyBorder="1" applyAlignment="1">
      <alignment vertical="top" wrapText="1"/>
    </xf>
    <xf numFmtId="166" fontId="7" fillId="0" borderId="18" xfId="1" applyNumberFormat="1" applyFont="1" applyBorder="1" applyAlignment="1">
      <alignment vertical="top" wrapText="1"/>
    </xf>
    <xf numFmtId="166" fontId="7" fillId="0" borderId="17" xfId="1" applyNumberFormat="1" applyFont="1" applyBorder="1" applyAlignment="1">
      <alignment vertical="center" wrapText="1"/>
    </xf>
    <xf numFmtId="0" fontId="7" fillId="0" borderId="20" xfId="0" applyFont="1" applyBorder="1" applyAlignment="1">
      <alignment horizontal="left" wrapText="1"/>
    </xf>
    <xf numFmtId="166" fontId="7" fillId="0" borderId="21" xfId="1" applyNumberFormat="1" applyFont="1" applyBorder="1" applyAlignment="1">
      <alignment vertical="top" wrapText="1"/>
    </xf>
    <xf numFmtId="165" fontId="7" fillId="0" borderId="20" xfId="0" applyNumberFormat="1" applyFont="1" applyBorder="1" applyAlignment="1">
      <alignment horizontal="right" vertical="top" indent="1" shrinkToFit="1"/>
    </xf>
    <xf numFmtId="0" fontId="6" fillId="0" borderId="0" xfId="0" applyFont="1" applyAlignment="1">
      <alignment horizontal="left" vertical="top" wrapText="1"/>
    </xf>
    <xf numFmtId="166" fontId="7" fillId="0" borderId="26" xfId="1" applyNumberFormat="1" applyFont="1" applyBorder="1" applyAlignment="1">
      <alignment vertical="top" wrapText="1"/>
    </xf>
    <xf numFmtId="166" fontId="7" fillId="0" borderId="27" xfId="1" applyNumberFormat="1" applyFont="1" applyBorder="1" applyAlignment="1">
      <alignment vertical="center" wrapText="1"/>
    </xf>
    <xf numFmtId="164" fontId="7" fillId="0" borderId="7" xfId="1" applyFont="1" applyBorder="1" applyAlignment="1">
      <alignment vertical="center" wrapText="1"/>
    </xf>
    <xf numFmtId="166" fontId="2" fillId="0" borderId="0" xfId="0" applyNumberFormat="1" applyFont="1" applyAlignment="1">
      <alignment horizontal="left" vertical="top"/>
    </xf>
    <xf numFmtId="0" fontId="14" fillId="0" borderId="28" xfId="2" applyFont="1" applyBorder="1" applyAlignment="1">
      <alignment horizontal="center" vertical="center"/>
    </xf>
    <xf numFmtId="0" fontId="14" fillId="0" borderId="29" xfId="2" applyFont="1" applyBorder="1" applyAlignment="1">
      <alignment horizontal="left" vertical="center"/>
    </xf>
    <xf numFmtId="0" fontId="14" fillId="0" borderId="30" xfId="2" applyFont="1" applyBorder="1" applyAlignment="1">
      <alignment horizontal="left" vertical="center"/>
    </xf>
    <xf numFmtId="166" fontId="14" fillId="0" borderId="28" xfId="2" applyNumberFormat="1" applyFont="1" applyBorder="1" applyAlignment="1">
      <alignment horizontal="left" vertical="center"/>
    </xf>
    <xf numFmtId="166" fontId="7" fillId="0" borderId="0" xfId="1" applyNumberFormat="1" applyFont="1" applyBorder="1" applyAlignment="1">
      <alignment vertical="center" wrapText="1"/>
    </xf>
    <xf numFmtId="166" fontId="7" fillId="0" borderId="23" xfId="1" applyNumberFormat="1" applyFont="1" applyBorder="1" applyAlignment="1">
      <alignment vertical="center" wrapText="1"/>
    </xf>
    <xf numFmtId="166" fontId="7" fillId="0" borderId="24" xfId="1" applyNumberFormat="1" applyFont="1" applyBorder="1" applyAlignment="1">
      <alignment vertical="center" wrapText="1"/>
    </xf>
    <xf numFmtId="166" fontId="7" fillId="0" borderId="33" xfId="1" applyNumberFormat="1" applyFont="1" applyBorder="1" applyAlignment="1">
      <alignment vertical="center" wrapText="1"/>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1" fontId="7" fillId="0" borderId="20" xfId="0" applyNumberFormat="1" applyFont="1" applyBorder="1" applyAlignment="1">
      <alignment horizontal="left" vertical="top" shrinkToFit="1"/>
    </xf>
    <xf numFmtId="0" fontId="7" fillId="0" borderId="0" xfId="0" applyFont="1" applyAlignment="1">
      <alignment horizontal="center" vertical="center" wrapText="1"/>
    </xf>
    <xf numFmtId="0" fontId="6" fillId="0" borderId="34" xfId="0" applyFont="1" applyBorder="1" applyAlignment="1">
      <alignment horizontal="left" vertical="top" wrapText="1"/>
    </xf>
    <xf numFmtId="0" fontId="6" fillId="0" borderId="35" xfId="0" applyFont="1" applyBorder="1" applyAlignment="1">
      <alignment horizontal="left" vertical="top" wrapText="1"/>
    </xf>
    <xf numFmtId="0" fontId="7" fillId="0" borderId="36" xfId="0" applyFont="1" applyBorder="1" applyAlignment="1">
      <alignment horizontal="left" vertical="top" wrapText="1"/>
    </xf>
    <xf numFmtId="0" fontId="6" fillId="0" borderId="36" xfId="0" applyFont="1" applyBorder="1" applyAlignment="1">
      <alignment horizontal="left" vertical="top" wrapText="1"/>
    </xf>
    <xf numFmtId="0" fontId="7" fillId="0" borderId="17" xfId="0" applyFont="1" applyBorder="1" applyAlignment="1">
      <alignment horizontal="left" wrapText="1"/>
    </xf>
    <xf numFmtId="0" fontId="7" fillId="0" borderId="31" xfId="0" applyFont="1" applyBorder="1" applyAlignment="1">
      <alignment horizontal="center" vertical="center" wrapText="1"/>
    </xf>
    <xf numFmtId="0" fontId="7" fillId="0" borderId="32" xfId="0" applyFont="1" applyBorder="1" applyAlignment="1">
      <alignment horizontal="center" vertical="center" wrapText="1"/>
    </xf>
    <xf numFmtId="0" fontId="6" fillId="0" borderId="37" xfId="0" applyFont="1" applyBorder="1" applyAlignment="1">
      <alignment horizontal="center" vertical="center" wrapText="1"/>
    </xf>
    <xf numFmtId="0" fontId="6" fillId="0" borderId="27" xfId="0" applyFont="1" applyBorder="1" applyAlignment="1">
      <alignment horizontal="center" vertical="center" wrapText="1"/>
    </xf>
    <xf numFmtId="3" fontId="7" fillId="0" borderId="17" xfId="0" applyNumberFormat="1" applyFont="1" applyBorder="1" applyAlignment="1">
      <alignment horizontal="center" vertical="center" shrinkToFit="1"/>
    </xf>
    <xf numFmtId="1" fontId="7" fillId="0" borderId="17" xfId="0" applyNumberFormat="1" applyFont="1" applyBorder="1" applyAlignment="1">
      <alignment horizontal="center" vertical="center" shrinkToFit="1"/>
    </xf>
    <xf numFmtId="166" fontId="7" fillId="0" borderId="18" xfId="1" applyNumberFormat="1" applyFont="1" applyBorder="1" applyAlignment="1">
      <alignment vertical="center" wrapText="1"/>
    </xf>
    <xf numFmtId="1" fontId="7" fillId="0" borderId="18" xfId="0" applyNumberFormat="1" applyFont="1" applyBorder="1" applyAlignment="1">
      <alignment horizontal="left" vertical="top" shrinkToFit="1"/>
    </xf>
    <xf numFmtId="165" fontId="7" fillId="0" borderId="32" xfId="0" applyNumberFormat="1" applyFont="1" applyBorder="1" applyAlignment="1">
      <alignment horizontal="right" vertical="top" indent="1" shrinkToFit="1"/>
    </xf>
    <xf numFmtId="166" fontId="7" fillId="0" borderId="5" xfId="1" applyNumberFormat="1" applyFont="1" applyBorder="1" applyAlignment="1">
      <alignment vertical="center" wrapText="1"/>
    </xf>
    <xf numFmtId="166" fontId="7" fillId="0" borderId="26" xfId="1" applyNumberFormat="1" applyFont="1" applyBorder="1" applyAlignment="1">
      <alignment vertical="center" wrapText="1"/>
    </xf>
    <xf numFmtId="166" fontId="7" fillId="0" borderId="21" xfId="1" applyNumberFormat="1" applyFont="1" applyBorder="1" applyAlignment="1">
      <alignment vertical="center" wrapText="1"/>
    </xf>
    <xf numFmtId="0" fontId="6" fillId="0" borderId="38" xfId="0" applyFont="1" applyBorder="1" applyAlignment="1">
      <alignment horizontal="left" vertical="top" wrapText="1"/>
    </xf>
    <xf numFmtId="0" fontId="6" fillId="0" borderId="39" xfId="0" applyFont="1" applyBorder="1" applyAlignment="1">
      <alignment horizontal="center" vertical="center" wrapText="1"/>
    </xf>
    <xf numFmtId="3" fontId="7" fillId="0" borderId="39" xfId="0" applyNumberFormat="1" applyFont="1" applyBorder="1" applyAlignment="1">
      <alignment horizontal="center" vertical="center" shrinkToFit="1"/>
    </xf>
    <xf numFmtId="166" fontId="7" fillId="0" borderId="39" xfId="1" applyNumberFormat="1" applyFont="1" applyBorder="1" applyAlignment="1">
      <alignment vertical="center" wrapText="1"/>
    </xf>
    <xf numFmtId="166" fontId="7" fillId="0" borderId="40" xfId="1" applyNumberFormat="1" applyFont="1" applyBorder="1" applyAlignment="1">
      <alignment vertical="center" wrapText="1"/>
    </xf>
    <xf numFmtId="0" fontId="6" fillId="0" borderId="32" xfId="0" applyFont="1" applyBorder="1" applyAlignment="1">
      <alignment horizontal="center" vertical="top" wrapText="1"/>
    </xf>
    <xf numFmtId="0" fontId="6" fillId="0" borderId="22" xfId="0" applyFont="1" applyBorder="1" applyAlignment="1">
      <alignment horizontal="left" vertical="top" wrapText="1"/>
    </xf>
    <xf numFmtId="1" fontId="7" fillId="0" borderId="39" xfId="0" applyNumberFormat="1" applyFont="1" applyBorder="1" applyAlignment="1">
      <alignment horizontal="center" vertical="center" shrinkToFit="1"/>
    </xf>
    <xf numFmtId="0" fontId="6" fillId="0" borderId="37" xfId="0" applyFont="1" applyBorder="1" applyAlignment="1">
      <alignment horizontal="center" vertical="top" wrapText="1"/>
    </xf>
    <xf numFmtId="165" fontId="7" fillId="0" borderId="26" xfId="0" applyNumberFormat="1" applyFont="1" applyBorder="1" applyAlignment="1">
      <alignment horizontal="right" vertical="top" indent="1" shrinkToFit="1"/>
    </xf>
    <xf numFmtId="0" fontId="7" fillId="0" borderId="0" xfId="0" applyFont="1" applyAlignment="1">
      <alignment horizontal="left" vertical="top" wrapText="1"/>
    </xf>
    <xf numFmtId="3" fontId="7" fillId="0" borderId="0" xfId="0" applyNumberFormat="1" applyFont="1" applyAlignment="1">
      <alignment horizontal="center" vertical="center" shrinkToFit="1"/>
    </xf>
    <xf numFmtId="165" fontId="7" fillId="0" borderId="18" xfId="0" applyNumberFormat="1" applyFont="1" applyBorder="1" applyAlignment="1">
      <alignment horizontal="right" vertical="top" indent="1" shrinkToFit="1"/>
    </xf>
    <xf numFmtId="0" fontId="7" fillId="0" borderId="18" xfId="0" applyFont="1" applyBorder="1" applyAlignment="1">
      <alignment horizontal="left" vertical="center" wrapText="1"/>
    </xf>
    <xf numFmtId="165" fontId="7" fillId="0" borderId="17" xfId="0" applyNumberFormat="1" applyFont="1" applyBorder="1" applyAlignment="1">
      <alignment horizontal="right" vertical="top" indent="1" shrinkToFit="1"/>
    </xf>
    <xf numFmtId="0" fontId="6" fillId="0" borderId="33" xfId="0" applyFont="1" applyBorder="1" applyAlignment="1">
      <alignment horizontal="left" vertical="top" wrapText="1"/>
    </xf>
    <xf numFmtId="0" fontId="6" fillId="0" borderId="18" xfId="0" applyFont="1" applyBorder="1" applyAlignment="1">
      <alignment horizontal="center" vertical="center" wrapText="1"/>
    </xf>
    <xf numFmtId="1" fontId="7" fillId="0" borderId="33" xfId="0" applyNumberFormat="1" applyFont="1" applyBorder="1" applyAlignment="1">
      <alignment horizontal="center" vertical="center" shrinkToFit="1"/>
    </xf>
    <xf numFmtId="167" fontId="7" fillId="0" borderId="7" xfId="1" applyNumberFormat="1" applyFont="1" applyBorder="1" applyAlignment="1">
      <alignment vertical="center" wrapText="1"/>
    </xf>
    <xf numFmtId="166" fontId="0" fillId="0" borderId="0" xfId="0" applyNumberFormat="1"/>
    <xf numFmtId="166" fontId="24" fillId="0" borderId="0" xfId="0" applyNumberFormat="1" applyFont="1" applyAlignment="1">
      <alignment vertical="center"/>
    </xf>
    <xf numFmtId="0" fontId="14" fillId="2" borderId="12" xfId="2" applyFont="1" applyFill="1" applyBorder="1" applyAlignment="1">
      <alignment horizontal="right" vertical="center"/>
    </xf>
    <xf numFmtId="0" fontId="14" fillId="2" borderId="13" xfId="2" applyFont="1" applyFill="1" applyBorder="1" applyAlignment="1">
      <alignment horizontal="right" vertical="center"/>
    </xf>
    <xf numFmtId="0" fontId="14" fillId="0" borderId="10" xfId="2" applyFont="1" applyBorder="1" applyAlignment="1">
      <alignment horizontal="center" vertical="center"/>
    </xf>
    <xf numFmtId="0" fontId="14" fillId="0" borderId="11" xfId="2" applyFont="1" applyBorder="1" applyAlignment="1">
      <alignment horizontal="center" vertical="center"/>
    </xf>
    <xf numFmtId="0" fontId="13" fillId="0" borderId="0" xfId="2" applyFont="1" applyAlignment="1">
      <alignment horizontal="center" vertical="center"/>
    </xf>
    <xf numFmtId="0" fontId="17" fillId="0" borderId="0" xfId="2" applyFont="1" applyAlignment="1">
      <alignment horizontal="center" vertical="center"/>
    </xf>
    <xf numFmtId="0" fontId="14" fillId="0" borderId="0" xfId="2" applyFont="1" applyAlignment="1">
      <alignment horizontal="center" vertical="center" wrapText="1"/>
    </xf>
    <xf numFmtId="0" fontId="16" fillId="0" borderId="0" xfId="3" applyFont="1" applyAlignment="1">
      <alignment horizontal="center" vertical="center"/>
    </xf>
    <xf numFmtId="0" fontId="14" fillId="2" borderId="8" xfId="3" applyFont="1" applyFill="1" applyBorder="1" applyAlignment="1">
      <alignment horizontal="center" vertical="center"/>
    </xf>
    <xf numFmtId="0" fontId="14" fillId="0" borderId="10" xfId="2" applyFont="1" applyBorder="1" applyAlignment="1">
      <alignment horizontal="left" vertical="center"/>
    </xf>
    <xf numFmtId="0" fontId="14" fillId="0" borderId="11" xfId="2" applyFont="1" applyBorder="1" applyAlignment="1">
      <alignment horizontal="left" vertical="center"/>
    </xf>
    <xf numFmtId="0" fontId="14" fillId="0" borderId="9" xfId="2" applyFont="1" applyBorder="1" applyAlignment="1">
      <alignment horizontal="left" vertical="center"/>
    </xf>
    <xf numFmtId="0" fontId="3" fillId="0" borderId="7" xfId="0" applyFont="1" applyBorder="1" applyAlignment="1">
      <alignment horizontal="center" vertical="center" wrapText="1"/>
    </xf>
    <xf numFmtId="0" fontId="23" fillId="0" borderId="7" xfId="0" applyFont="1" applyBorder="1" applyAlignment="1">
      <alignment horizontal="center" vertical="center" wrapText="1"/>
    </xf>
    <xf numFmtId="0" fontId="3" fillId="0" borderId="0" xfId="0" applyFont="1" applyAlignment="1">
      <alignment horizontal="left" vertical="top" wrapText="1"/>
    </xf>
    <xf numFmtId="0" fontId="4" fillId="0" borderId="0" xfId="0" applyFont="1" applyAlignment="1">
      <alignment horizontal="left" vertical="top" wrapText="1"/>
    </xf>
    <xf numFmtId="0" fontId="6" fillId="0" borderId="0" xfId="0" applyFont="1" applyAlignment="1">
      <alignment horizontal="left" vertical="top"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166" fontId="7" fillId="0" borderId="7" xfId="1" applyNumberFormat="1" applyFont="1" applyBorder="1" applyAlignment="1">
      <alignment horizontal="left" vertical="center" wrapText="1"/>
    </xf>
    <xf numFmtId="166" fontId="7" fillId="0" borderId="14" xfId="1" applyNumberFormat="1" applyFont="1" applyBorder="1" applyAlignment="1">
      <alignment horizontal="left" vertical="center" wrapText="1"/>
    </xf>
    <xf numFmtId="166" fontId="7" fillId="0" borderId="17" xfId="1" applyNumberFormat="1" applyFont="1" applyBorder="1" applyAlignment="1">
      <alignment horizontal="left" vertical="center" wrapText="1"/>
    </xf>
    <xf numFmtId="0" fontId="6" fillId="0" borderId="1" xfId="0" applyFont="1" applyBorder="1" applyAlignment="1">
      <alignment horizontal="left" vertical="top" wrapText="1"/>
    </xf>
    <xf numFmtId="0" fontId="6" fillId="0" borderId="7" xfId="0" applyFont="1" applyBorder="1" applyAlignment="1">
      <alignment horizontal="center" vertical="center" wrapText="1"/>
    </xf>
    <xf numFmtId="1" fontId="7" fillId="0" borderId="7" xfId="0" applyNumberFormat="1" applyFont="1" applyBorder="1" applyAlignment="1">
      <alignment horizontal="center" vertical="center" shrinkToFit="1"/>
    </xf>
    <xf numFmtId="164" fontId="7" fillId="0" borderId="33" xfId="1" applyFont="1" applyBorder="1" applyAlignment="1">
      <alignment vertical="center" wrapText="1"/>
    </xf>
    <xf numFmtId="166" fontId="7" fillId="0" borderId="14" xfId="1" applyNumberFormat="1" applyFont="1" applyBorder="1" applyAlignment="1">
      <alignment horizontal="center" vertical="center" wrapText="1"/>
    </xf>
    <xf numFmtId="166" fontId="7" fillId="0" borderId="17" xfId="1" applyNumberFormat="1" applyFont="1" applyBorder="1" applyAlignment="1">
      <alignment horizontal="center" vertical="center" wrapText="1"/>
    </xf>
    <xf numFmtId="0" fontId="14" fillId="0" borderId="12" xfId="2" applyFont="1" applyBorder="1" applyAlignment="1">
      <alignment horizontal="left" vertical="center"/>
    </xf>
    <xf numFmtId="0" fontId="14" fillId="0" borderId="13" xfId="2" applyFont="1" applyBorder="1" applyAlignment="1">
      <alignment horizontal="left" vertical="center"/>
    </xf>
    <xf numFmtId="0" fontId="14" fillId="0" borderId="8" xfId="2" applyFont="1" applyBorder="1" applyAlignment="1">
      <alignment horizontal="center" vertical="center"/>
    </xf>
    <xf numFmtId="166" fontId="14" fillId="0" borderId="8" xfId="2" applyNumberFormat="1" applyFont="1" applyBorder="1" applyAlignment="1">
      <alignment horizontal="left" vertical="center"/>
    </xf>
  </cellXfs>
  <cellStyles count="4">
    <cellStyle name="Comma" xfId="1" builtinId="3"/>
    <cellStyle name="Normal" xfId="0" builtinId="0"/>
    <cellStyle name="Normal 2" xfId="3" xr:uid="{C132A643-5E4D-4FB9-A165-D07CFE7BBD76}"/>
    <cellStyle name="Normal_front page" xfId="2" xr:uid="{D3632D69-354A-40D9-9DFB-6E13E8E6C11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Pioneer\Running%20projects\Amreli%20Steel%20-%2010th%20Floor%20Dolmen%20Sky%20Tower%20Clifton%20Karachi\Variation%20Order\Summary%20of%20VOs.xlsx" TargetMode="External"/><Relationship Id="rId1" Type="http://schemas.openxmlformats.org/officeDocument/2006/relationships/externalLinkPath" Target="/Pioneer/Running%20projects/Amreli%20Steel%20-%2010th%20Floor%20Dolmen%20Sky%20Tower%20Clifton%20Karachi/Variation%20Order/Summary%20of%20V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1">
          <cell r="C21">
            <v>1066596.6132</v>
          </cell>
        </row>
        <row r="23">
          <cell r="C23">
            <v>1335898.3032</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BAA56-829E-4FEA-93D8-3F24D6E833D9}">
  <dimension ref="A2:H26"/>
  <sheetViews>
    <sheetView tabSelected="1" workbookViewId="0">
      <selection activeCell="H28" sqref="H28"/>
    </sheetView>
  </sheetViews>
  <sheetFormatPr defaultRowHeight="12.75" x14ac:dyDescent="0.2"/>
  <cols>
    <col min="1" max="1" width="12.33203125" style="50" customWidth="1"/>
    <col min="2" max="2" width="45.1640625" style="50" customWidth="1"/>
    <col min="3" max="3" width="7.5" style="50" customWidth="1"/>
    <col min="4" max="4" width="8.33203125" style="50" customWidth="1"/>
    <col min="5" max="5" width="27.1640625" style="50" customWidth="1"/>
    <col min="6" max="6" width="19" style="50" hidden="1" customWidth="1"/>
    <col min="7" max="16384" width="9.33203125" style="50"/>
  </cols>
  <sheetData>
    <row r="2" spans="1:8" ht="18" x14ac:dyDescent="0.2">
      <c r="A2" s="173" t="s">
        <v>201</v>
      </c>
      <c r="B2" s="173"/>
      <c r="C2" s="173"/>
      <c r="D2" s="173"/>
      <c r="E2" s="173"/>
      <c r="F2" s="49"/>
      <c r="G2" s="49"/>
      <c r="H2" s="49"/>
    </row>
    <row r="3" spans="1:8" ht="24" customHeight="1" x14ac:dyDescent="0.2">
      <c r="A3" s="48"/>
      <c r="B3" s="48"/>
      <c r="C3" s="48"/>
      <c r="D3" s="48"/>
      <c r="E3" s="48"/>
      <c r="F3" s="49"/>
      <c r="G3" s="49"/>
      <c r="H3" s="49"/>
    </row>
    <row r="4" spans="1:8" ht="17.25" customHeight="1" x14ac:dyDescent="0.2">
      <c r="A4" s="174" t="s">
        <v>198</v>
      </c>
      <c r="B4" s="174"/>
      <c r="C4" s="174"/>
      <c r="D4" s="174"/>
      <c r="E4" s="174"/>
      <c r="F4" s="49"/>
      <c r="G4" s="49"/>
      <c r="H4" s="49"/>
    </row>
    <row r="5" spans="1:8" ht="15.75" x14ac:dyDescent="0.2">
      <c r="A5" s="175"/>
      <c r="B5" s="175"/>
      <c r="C5" s="175"/>
      <c r="D5" s="175"/>
      <c r="E5" s="175"/>
    </row>
    <row r="6" spans="1:8" ht="15.75" x14ac:dyDescent="0.2">
      <c r="A6" s="176" t="s">
        <v>216</v>
      </c>
      <c r="B6" s="176"/>
      <c r="C6" s="176"/>
      <c r="D6" s="176"/>
      <c r="E6" s="176"/>
    </row>
    <row r="7" spans="1:8" ht="15.75" thickBot="1" x14ac:dyDescent="0.25">
      <c r="A7" s="51"/>
      <c r="B7" s="52"/>
      <c r="C7" s="53"/>
      <c r="D7" s="53"/>
      <c r="E7" s="53"/>
    </row>
    <row r="8" spans="1:8" ht="32.25" thickBot="1" x14ac:dyDescent="0.25">
      <c r="A8" s="54" t="s">
        <v>192</v>
      </c>
      <c r="B8" s="177" t="s">
        <v>2</v>
      </c>
      <c r="C8" s="177"/>
      <c r="D8" s="55"/>
      <c r="E8" s="56" t="s">
        <v>193</v>
      </c>
    </row>
    <row r="9" spans="1:8" ht="20.25" customHeight="1" x14ac:dyDescent="0.2">
      <c r="A9" s="57"/>
      <c r="B9" s="171"/>
      <c r="C9" s="172"/>
      <c r="D9" s="57"/>
      <c r="E9" s="58"/>
    </row>
    <row r="10" spans="1:8" ht="21" customHeight="1" x14ac:dyDescent="0.2">
      <c r="A10" s="57">
        <v>1</v>
      </c>
      <c r="B10" s="178" t="s">
        <v>194</v>
      </c>
      <c r="C10" s="179"/>
      <c r="D10" s="57" t="s">
        <v>195</v>
      </c>
      <c r="E10" s="58">
        <f>HVAC!O143</f>
        <v>7078634</v>
      </c>
    </row>
    <row r="11" spans="1:8" ht="15.75" x14ac:dyDescent="0.2">
      <c r="A11" s="57"/>
      <c r="B11" s="171"/>
      <c r="C11" s="172"/>
      <c r="D11" s="57"/>
      <c r="E11" s="59"/>
    </row>
    <row r="12" spans="1:8" ht="15.75" x14ac:dyDescent="0.2">
      <c r="A12" s="57">
        <v>2</v>
      </c>
      <c r="B12" s="178" t="s">
        <v>196</v>
      </c>
      <c r="C12" s="179"/>
      <c r="D12" s="57" t="s">
        <v>195</v>
      </c>
      <c r="E12" s="59">
        <f>Fire!O52</f>
        <v>1347496.5</v>
      </c>
      <c r="F12" s="168">
        <f>E12+E10</f>
        <v>8426130.5</v>
      </c>
    </row>
    <row r="13" spans="1:8" ht="15.75" x14ac:dyDescent="0.2">
      <c r="A13" s="57"/>
      <c r="B13" s="180"/>
      <c r="C13" s="180"/>
      <c r="D13" s="57"/>
      <c r="E13" s="58"/>
    </row>
    <row r="14" spans="1:8" ht="15.75" x14ac:dyDescent="0.2">
      <c r="A14" s="119">
        <v>3</v>
      </c>
      <c r="B14" s="120" t="s">
        <v>218</v>
      </c>
      <c r="C14" s="121"/>
      <c r="D14" s="57" t="s">
        <v>195</v>
      </c>
      <c r="E14" s="122">
        <f>[1]Sheet1!$C$23</f>
        <v>1335898.3032</v>
      </c>
      <c r="F14" s="167">
        <f>E14</f>
        <v>1335898.3032</v>
      </c>
    </row>
    <row r="15" spans="1:8" ht="16.5" thickBot="1" x14ac:dyDescent="0.25">
      <c r="A15" s="119"/>
      <c r="B15" s="120"/>
      <c r="C15" s="121"/>
      <c r="D15" s="119"/>
      <c r="E15" s="122"/>
    </row>
    <row r="16" spans="1:8" ht="24.75" customHeight="1" thickBot="1" x14ac:dyDescent="0.25">
      <c r="A16" s="60"/>
      <c r="B16" s="169" t="s">
        <v>197</v>
      </c>
      <c r="C16" s="170"/>
      <c r="D16" s="61"/>
      <c r="E16" s="78">
        <f>SUM(E10:E14)</f>
        <v>9762028.803199999</v>
      </c>
      <c r="F16" s="78">
        <f>SUM(F10:F14)</f>
        <v>9762028.803199999</v>
      </c>
    </row>
    <row r="17" spans="2:5" x14ac:dyDescent="0.2">
      <c r="E17" s="62"/>
    </row>
    <row r="18" spans="2:5" x14ac:dyDescent="0.2">
      <c r="E18" s="62"/>
    </row>
    <row r="19" spans="2:5" ht="13.5" thickBot="1" x14ac:dyDescent="0.25">
      <c r="E19" s="62"/>
    </row>
    <row r="20" spans="2:5" ht="16.5" thickBot="1" x14ac:dyDescent="0.25">
      <c r="B20" s="197" t="s">
        <v>211</v>
      </c>
      <c r="C20" s="198"/>
      <c r="D20" s="199" t="s">
        <v>195</v>
      </c>
      <c r="E20" s="200">
        <f>E16*4.5%</f>
        <v>439291.29614399996</v>
      </c>
    </row>
    <row r="21" spans="2:5" ht="13.5" thickBot="1" x14ac:dyDescent="0.25"/>
    <row r="22" spans="2:5" ht="16.5" thickBot="1" x14ac:dyDescent="0.25">
      <c r="B22" s="197" t="s">
        <v>219</v>
      </c>
      <c r="C22" s="198"/>
      <c r="D22" s="199" t="s">
        <v>195</v>
      </c>
      <c r="E22" s="200">
        <f>E20+E16</f>
        <v>10201320.099343998</v>
      </c>
    </row>
    <row r="23" spans="2:5" ht="13.5" thickBot="1" x14ac:dyDescent="0.25"/>
    <row r="24" spans="2:5" ht="16.5" thickBot="1" x14ac:dyDescent="0.25">
      <c r="B24" s="197" t="s">
        <v>212</v>
      </c>
      <c r="C24" s="198"/>
      <c r="D24" s="199" t="s">
        <v>195</v>
      </c>
      <c r="E24" s="200">
        <v>5502581</v>
      </c>
    </row>
    <row r="25" spans="2:5" ht="13.5" thickBot="1" x14ac:dyDescent="0.25"/>
    <row r="26" spans="2:5" ht="16.5" thickBot="1" x14ac:dyDescent="0.25">
      <c r="B26" s="197" t="s">
        <v>220</v>
      </c>
      <c r="C26" s="198"/>
      <c r="D26" s="199" t="s">
        <v>195</v>
      </c>
      <c r="E26" s="200">
        <f>E22-E24</f>
        <v>4698739.0993439984</v>
      </c>
    </row>
  </sheetData>
  <mergeCells count="11">
    <mergeCell ref="B16:C16"/>
    <mergeCell ref="B9:C9"/>
    <mergeCell ref="A2:E2"/>
    <mergeCell ref="A4:E4"/>
    <mergeCell ref="A5:E5"/>
    <mergeCell ref="A6:E6"/>
    <mergeCell ref="B8:C8"/>
    <mergeCell ref="B10:C10"/>
    <mergeCell ref="B11:C11"/>
    <mergeCell ref="B12:C12"/>
    <mergeCell ref="B13:C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43"/>
  <sheetViews>
    <sheetView view="pageBreakPreview" zoomScale="80" zoomScaleNormal="100" zoomScaleSheetLayoutView="80" workbookViewId="0">
      <selection activeCell="B15" sqref="B15"/>
    </sheetView>
  </sheetViews>
  <sheetFormatPr defaultRowHeight="15.75" x14ac:dyDescent="0.2"/>
  <cols>
    <col min="1" max="1" width="8" style="12" customWidth="1"/>
    <col min="2" max="2" width="48.83203125" style="12" customWidth="1"/>
    <col min="3" max="3" width="7.5" style="46" customWidth="1"/>
    <col min="4" max="4" width="7" style="46" customWidth="1"/>
    <col min="5" max="5" width="13.33203125" style="12" bestFit="1" customWidth="1"/>
    <col min="6" max="6" width="12" style="12" customWidth="1"/>
    <col min="7" max="7" width="9" style="12" customWidth="1"/>
    <col min="8" max="8" width="11" style="12" customWidth="1"/>
    <col min="9" max="9" width="9" style="12" customWidth="1"/>
    <col min="10" max="10" width="13.33203125" style="12" customWidth="1"/>
    <col min="11" max="13" width="8.33203125" style="12" customWidth="1"/>
    <col min="14" max="14" width="14.5" style="12" customWidth="1"/>
    <col min="15" max="15" width="19.1640625" style="12" customWidth="1"/>
    <col min="16" max="16" width="2.83203125" style="12" customWidth="1"/>
    <col min="17" max="17" width="9.33203125" style="12"/>
    <col min="18" max="18" width="15" style="12" bestFit="1" customWidth="1"/>
    <col min="19" max="19" width="9.33203125" style="12"/>
    <col min="20" max="20" width="13.6640625" style="12" bestFit="1" customWidth="1"/>
    <col min="21" max="16384" width="9.33203125" style="12"/>
  </cols>
  <sheetData>
    <row r="1" spans="1:15" s="1" customFormat="1" ht="17.25" customHeight="1" x14ac:dyDescent="0.2">
      <c r="A1" s="183" t="s">
        <v>128</v>
      </c>
      <c r="B1" s="183"/>
      <c r="C1" s="183"/>
      <c r="D1" s="183"/>
      <c r="E1" s="183"/>
      <c r="F1" s="183"/>
      <c r="G1" s="183"/>
      <c r="H1" s="183"/>
      <c r="I1" s="183"/>
      <c r="J1" s="183"/>
      <c r="K1" s="183"/>
      <c r="L1" s="183"/>
      <c r="M1" s="183"/>
      <c r="N1" s="183"/>
      <c r="O1" s="183"/>
    </row>
    <row r="2" spans="1:15" s="1" customFormat="1" ht="16.7" customHeight="1" x14ac:dyDescent="0.2">
      <c r="A2" s="184" t="s">
        <v>194</v>
      </c>
      <c r="B2" s="184"/>
      <c r="C2" s="184"/>
      <c r="D2" s="184"/>
      <c r="E2" s="184"/>
      <c r="F2" s="184"/>
      <c r="G2" s="184"/>
      <c r="H2" s="184"/>
      <c r="I2" s="184"/>
      <c r="J2" s="184"/>
      <c r="K2" s="184"/>
      <c r="L2" s="184"/>
      <c r="M2" s="184"/>
      <c r="N2" s="184"/>
      <c r="O2" s="184"/>
    </row>
    <row r="3" spans="1:15" s="1" customFormat="1" ht="18.2" customHeight="1" x14ac:dyDescent="0.2">
      <c r="A3" s="183" t="s">
        <v>130</v>
      </c>
      <c r="B3" s="183"/>
      <c r="C3" s="3"/>
      <c r="D3" s="3"/>
      <c r="E3" s="4"/>
      <c r="F3" s="4"/>
      <c r="G3" s="4"/>
      <c r="H3" s="4"/>
      <c r="I3" s="4"/>
      <c r="J3" s="4"/>
      <c r="K3" s="4"/>
      <c r="L3" s="4"/>
      <c r="M3" s="4"/>
      <c r="N3" s="4"/>
      <c r="O3" s="69" t="s">
        <v>131</v>
      </c>
    </row>
    <row r="4" spans="1:15" s="1" customFormat="1" ht="24.75" customHeight="1" x14ac:dyDescent="0.2">
      <c r="A4" s="185" t="s">
        <v>132</v>
      </c>
      <c r="B4" s="185"/>
      <c r="C4" s="3"/>
      <c r="D4" s="3"/>
      <c r="E4" s="66"/>
      <c r="F4" s="66"/>
      <c r="G4" s="66"/>
      <c r="H4" s="66"/>
      <c r="I4" s="66"/>
      <c r="J4" s="66"/>
      <c r="K4" s="66"/>
      <c r="L4" s="66"/>
      <c r="M4" s="66"/>
      <c r="N4" s="66"/>
      <c r="O4" s="69" t="s">
        <v>133</v>
      </c>
    </row>
    <row r="5" spans="1:15" s="1" customFormat="1" ht="24.75" customHeight="1" x14ac:dyDescent="0.2">
      <c r="A5" s="182" t="s">
        <v>128</v>
      </c>
      <c r="B5" s="182"/>
      <c r="C5" s="182"/>
      <c r="D5" s="182"/>
      <c r="E5" s="182"/>
      <c r="F5" s="182"/>
      <c r="G5" s="182" t="s">
        <v>217</v>
      </c>
      <c r="H5" s="182"/>
      <c r="I5" s="182"/>
      <c r="J5" s="182"/>
      <c r="K5" s="182"/>
      <c r="L5" s="182"/>
      <c r="M5" s="182"/>
      <c r="N5" s="182"/>
      <c r="O5" s="182"/>
    </row>
    <row r="6" spans="1:15" ht="19.5" customHeight="1" x14ac:dyDescent="0.2">
      <c r="A6" s="181" t="s">
        <v>1</v>
      </c>
      <c r="B6" s="181" t="s">
        <v>2</v>
      </c>
      <c r="C6" s="181" t="s">
        <v>3</v>
      </c>
      <c r="D6" s="181" t="s">
        <v>4</v>
      </c>
      <c r="E6" s="181" t="s">
        <v>206</v>
      </c>
      <c r="F6" s="181" t="s">
        <v>207</v>
      </c>
      <c r="G6" s="181" t="s">
        <v>215</v>
      </c>
      <c r="H6" s="181" t="s">
        <v>213</v>
      </c>
      <c r="I6" s="181" t="s">
        <v>214</v>
      </c>
      <c r="J6" s="181" t="s">
        <v>208</v>
      </c>
      <c r="K6" s="181" t="s">
        <v>215</v>
      </c>
      <c r="L6" s="181" t="s">
        <v>213</v>
      </c>
      <c r="M6" s="181" t="s">
        <v>214</v>
      </c>
      <c r="N6" s="181" t="s">
        <v>209</v>
      </c>
      <c r="O6" s="67" t="s">
        <v>0</v>
      </c>
    </row>
    <row r="7" spans="1:15" ht="18" customHeight="1" x14ac:dyDescent="0.2">
      <c r="A7" s="181"/>
      <c r="B7" s="181"/>
      <c r="C7" s="181"/>
      <c r="D7" s="181"/>
      <c r="E7" s="181"/>
      <c r="F7" s="181"/>
      <c r="G7" s="181"/>
      <c r="H7" s="181"/>
      <c r="I7" s="181"/>
      <c r="J7" s="181"/>
      <c r="K7" s="181"/>
      <c r="L7" s="181"/>
      <c r="M7" s="181"/>
      <c r="N7" s="181"/>
      <c r="O7" s="67" t="s">
        <v>5</v>
      </c>
    </row>
    <row r="8" spans="1:15" ht="35.25" customHeight="1" x14ac:dyDescent="0.25">
      <c r="A8" s="34"/>
      <c r="B8" s="18" t="s">
        <v>6</v>
      </c>
      <c r="C8" s="36"/>
      <c r="D8" s="36"/>
      <c r="E8" s="37"/>
      <c r="F8" s="37"/>
      <c r="G8" s="37"/>
      <c r="H8" s="37"/>
      <c r="I8" s="37"/>
      <c r="J8" s="37"/>
      <c r="K8" s="37"/>
      <c r="L8" s="37"/>
      <c r="M8" s="37"/>
      <c r="N8" s="37"/>
      <c r="O8" s="37"/>
    </row>
    <row r="9" spans="1:15" ht="31.5" x14ac:dyDescent="0.25">
      <c r="A9" s="34"/>
      <c r="B9" s="14" t="s">
        <v>7</v>
      </c>
      <c r="C9" s="36"/>
      <c r="D9" s="36"/>
      <c r="E9" s="37"/>
      <c r="F9" s="37"/>
      <c r="G9" s="37"/>
      <c r="H9" s="37"/>
      <c r="I9" s="37"/>
      <c r="J9" s="37"/>
      <c r="K9" s="37"/>
      <c r="L9" s="37"/>
      <c r="M9" s="37"/>
      <c r="N9" s="37"/>
      <c r="O9" s="37"/>
    </row>
    <row r="10" spans="1:15" ht="236.25" x14ac:dyDescent="0.2">
      <c r="A10" s="38">
        <v>1</v>
      </c>
      <c r="B10" s="15" t="s">
        <v>210</v>
      </c>
      <c r="C10" s="36"/>
      <c r="D10" s="36"/>
      <c r="E10" s="37"/>
      <c r="F10" s="37"/>
      <c r="G10" s="37"/>
      <c r="H10" s="37"/>
      <c r="I10" s="37"/>
      <c r="J10" s="37"/>
      <c r="K10" s="37"/>
      <c r="L10" s="37"/>
      <c r="M10" s="37"/>
      <c r="N10" s="37"/>
      <c r="O10" s="37"/>
    </row>
    <row r="11" spans="1:15" x14ac:dyDescent="0.2">
      <c r="A11" s="89">
        <v>1.1000000000000001</v>
      </c>
      <c r="B11" s="22" t="s">
        <v>8</v>
      </c>
      <c r="C11" s="25" t="s">
        <v>9</v>
      </c>
      <c r="D11" s="24">
        <v>1</v>
      </c>
      <c r="E11" s="64"/>
      <c r="F11" s="64">
        <v>50000</v>
      </c>
      <c r="G11" s="64">
        <v>1</v>
      </c>
      <c r="H11" s="64"/>
      <c r="I11" s="64">
        <f>H11+G11</f>
        <v>1</v>
      </c>
      <c r="J11" s="64">
        <f>I11*E11</f>
        <v>0</v>
      </c>
      <c r="K11" s="64">
        <f>G11</f>
        <v>1</v>
      </c>
      <c r="L11" s="64"/>
      <c r="M11" s="64">
        <f>L11+K11</f>
        <v>1</v>
      </c>
      <c r="N11" s="64">
        <f>M11*F11</f>
        <v>50000</v>
      </c>
      <c r="O11" s="64">
        <f>N11+J11</f>
        <v>50000</v>
      </c>
    </row>
    <row r="12" spans="1:15" x14ac:dyDescent="0.2">
      <c r="A12" s="89">
        <v>1.2</v>
      </c>
      <c r="B12" s="22" t="s">
        <v>10</v>
      </c>
      <c r="C12" s="25" t="s">
        <v>9</v>
      </c>
      <c r="D12" s="24">
        <v>1</v>
      </c>
      <c r="E12" s="64"/>
      <c r="F12" s="64">
        <v>50000</v>
      </c>
      <c r="G12" s="64">
        <v>1</v>
      </c>
      <c r="H12" s="64"/>
      <c r="I12" s="64">
        <f>H12+G12</f>
        <v>1</v>
      </c>
      <c r="J12" s="64">
        <f t="shared" ref="J12:J75" si="0">I12*E12</f>
        <v>0</v>
      </c>
      <c r="K12" s="64">
        <f>G12</f>
        <v>1</v>
      </c>
      <c r="L12" s="64"/>
      <c r="M12" s="64">
        <f>L12+K12</f>
        <v>1</v>
      </c>
      <c r="N12" s="64">
        <f t="shared" ref="N12:N75" si="1">M12*F12</f>
        <v>50000</v>
      </c>
      <c r="O12" s="64">
        <f>N12+J12</f>
        <v>50000</v>
      </c>
    </row>
    <row r="13" spans="1:15" ht="31.5" x14ac:dyDescent="0.2">
      <c r="A13" s="38">
        <v>2</v>
      </c>
      <c r="B13" s="18" t="s">
        <v>11</v>
      </c>
      <c r="C13" s="36"/>
      <c r="D13" s="36"/>
      <c r="E13" s="41"/>
      <c r="F13" s="41"/>
      <c r="G13" s="41"/>
      <c r="H13" s="41"/>
      <c r="I13" s="41"/>
      <c r="J13" s="37"/>
      <c r="K13" s="41"/>
      <c r="L13" s="41"/>
      <c r="M13" s="41"/>
      <c r="N13" s="41"/>
      <c r="O13" s="41"/>
    </row>
    <row r="14" spans="1:15" ht="31.5" x14ac:dyDescent="0.25">
      <c r="A14" s="34"/>
      <c r="B14" s="18" t="s">
        <v>12</v>
      </c>
      <c r="C14" s="36"/>
      <c r="D14" s="36"/>
      <c r="E14" s="41"/>
      <c r="F14" s="41"/>
      <c r="G14" s="41"/>
      <c r="H14" s="41"/>
      <c r="I14" s="41"/>
      <c r="J14" s="37"/>
      <c r="K14" s="41"/>
      <c r="L14" s="41"/>
      <c r="M14" s="41"/>
      <c r="N14" s="41"/>
      <c r="O14" s="41"/>
    </row>
    <row r="15" spans="1:15" ht="31.5" x14ac:dyDescent="0.25">
      <c r="A15" s="34"/>
      <c r="B15" s="18" t="s">
        <v>13</v>
      </c>
      <c r="C15" s="36"/>
      <c r="D15" s="36"/>
      <c r="E15" s="41"/>
      <c r="F15" s="41"/>
      <c r="G15" s="41"/>
      <c r="H15" s="41"/>
      <c r="I15" s="41"/>
      <c r="J15" s="37"/>
      <c r="K15" s="41"/>
      <c r="L15" s="41"/>
      <c r="M15" s="41"/>
      <c r="N15" s="41"/>
      <c r="O15" s="41"/>
    </row>
    <row r="16" spans="1:15" ht="31.5" x14ac:dyDescent="0.25">
      <c r="A16" s="34"/>
      <c r="B16" s="18" t="s">
        <v>14</v>
      </c>
      <c r="C16" s="36"/>
      <c r="D16" s="36"/>
      <c r="E16" s="41"/>
      <c r="F16" s="41"/>
      <c r="G16" s="41"/>
      <c r="H16" s="41"/>
      <c r="I16" s="41"/>
      <c r="J16" s="37"/>
      <c r="K16" s="41"/>
      <c r="L16" s="41"/>
      <c r="M16" s="41"/>
      <c r="N16" s="41"/>
      <c r="O16" s="41"/>
    </row>
    <row r="17" spans="1:20" ht="31.5" x14ac:dyDescent="0.25">
      <c r="A17" s="34"/>
      <c r="B17" s="18" t="s">
        <v>15</v>
      </c>
      <c r="C17" s="36"/>
      <c r="D17" s="36"/>
      <c r="E17" s="41"/>
      <c r="F17" s="41"/>
      <c r="G17" s="41"/>
      <c r="H17" s="41"/>
      <c r="I17" s="41"/>
      <c r="J17" s="37"/>
      <c r="K17" s="41"/>
      <c r="L17" s="41"/>
      <c r="M17" s="41"/>
      <c r="N17" s="41"/>
      <c r="O17" s="41"/>
    </row>
    <row r="18" spans="1:20" ht="20.25" customHeight="1" x14ac:dyDescent="0.25">
      <c r="A18" s="34"/>
      <c r="B18" s="18" t="s">
        <v>16</v>
      </c>
      <c r="C18" s="36"/>
      <c r="D18" s="36"/>
      <c r="E18" s="41"/>
      <c r="F18" s="41"/>
      <c r="G18" s="41"/>
      <c r="H18" s="41"/>
      <c r="I18" s="41"/>
      <c r="J18" s="37"/>
      <c r="K18" s="41"/>
      <c r="L18" s="41"/>
      <c r="M18" s="41"/>
      <c r="N18" s="41"/>
      <c r="O18" s="41"/>
    </row>
    <row r="19" spans="1:20" x14ac:dyDescent="0.2">
      <c r="A19" s="89">
        <v>2.1</v>
      </c>
      <c r="B19" s="22" t="s">
        <v>17</v>
      </c>
      <c r="C19" s="25" t="s">
        <v>9</v>
      </c>
      <c r="D19" s="24">
        <v>1</v>
      </c>
      <c r="E19" s="64"/>
      <c r="F19" s="64">
        <v>15000</v>
      </c>
      <c r="G19" s="64">
        <v>0</v>
      </c>
      <c r="H19" s="64"/>
      <c r="I19" s="64">
        <f t="shared" ref="I19:I29" si="2">H19+G19</f>
        <v>0</v>
      </c>
      <c r="J19" s="64">
        <f t="shared" si="0"/>
        <v>0</v>
      </c>
      <c r="K19" s="64">
        <f t="shared" ref="K19:K29" si="3">G19</f>
        <v>0</v>
      </c>
      <c r="L19" s="64"/>
      <c r="M19" s="64">
        <f t="shared" ref="M19:M29" si="4">L19+K19</f>
        <v>0</v>
      </c>
      <c r="N19" s="64">
        <f t="shared" si="1"/>
        <v>0</v>
      </c>
      <c r="O19" s="64">
        <f t="shared" ref="O19:O29" si="5">N19+J19</f>
        <v>0</v>
      </c>
    </row>
    <row r="20" spans="1:20" x14ac:dyDescent="0.2">
      <c r="A20" s="89">
        <v>2.2000000000000002</v>
      </c>
      <c r="B20" s="22" t="s">
        <v>18</v>
      </c>
      <c r="C20" s="25" t="s">
        <v>19</v>
      </c>
      <c r="D20" s="24">
        <v>2</v>
      </c>
      <c r="E20" s="64"/>
      <c r="F20" s="64">
        <v>15000</v>
      </c>
      <c r="G20" s="64">
        <v>0</v>
      </c>
      <c r="H20" s="64"/>
      <c r="I20" s="64">
        <f t="shared" si="2"/>
        <v>0</v>
      </c>
      <c r="J20" s="64">
        <f t="shared" si="0"/>
        <v>0</v>
      </c>
      <c r="K20" s="64">
        <f t="shared" si="3"/>
        <v>0</v>
      </c>
      <c r="L20" s="64"/>
      <c r="M20" s="64">
        <f t="shared" si="4"/>
        <v>0</v>
      </c>
      <c r="N20" s="64">
        <f t="shared" si="1"/>
        <v>0</v>
      </c>
      <c r="O20" s="64">
        <f t="shared" si="5"/>
        <v>0</v>
      </c>
    </row>
    <row r="21" spans="1:20" x14ac:dyDescent="0.2">
      <c r="A21" s="89">
        <v>2.2999999999999998</v>
      </c>
      <c r="B21" s="22" t="s">
        <v>20</v>
      </c>
      <c r="C21" s="25" t="s">
        <v>9</v>
      </c>
      <c r="D21" s="24">
        <v>1</v>
      </c>
      <c r="E21" s="64"/>
      <c r="F21" s="64">
        <v>15000</v>
      </c>
      <c r="G21" s="64">
        <v>0</v>
      </c>
      <c r="H21" s="64"/>
      <c r="I21" s="64">
        <f t="shared" si="2"/>
        <v>0</v>
      </c>
      <c r="J21" s="64">
        <f t="shared" si="0"/>
        <v>0</v>
      </c>
      <c r="K21" s="64">
        <f t="shared" si="3"/>
        <v>0</v>
      </c>
      <c r="L21" s="64"/>
      <c r="M21" s="64">
        <f t="shared" si="4"/>
        <v>0</v>
      </c>
      <c r="N21" s="64">
        <f t="shared" si="1"/>
        <v>0</v>
      </c>
      <c r="O21" s="64">
        <f t="shared" si="5"/>
        <v>0</v>
      </c>
    </row>
    <row r="22" spans="1:20" x14ac:dyDescent="0.2">
      <c r="A22" s="89">
        <v>2.4</v>
      </c>
      <c r="B22" s="22" t="s">
        <v>21</v>
      </c>
      <c r="C22" s="25" t="s">
        <v>9</v>
      </c>
      <c r="D22" s="24">
        <v>1</v>
      </c>
      <c r="E22" s="64"/>
      <c r="F22" s="64">
        <v>15000</v>
      </c>
      <c r="G22" s="64">
        <v>0</v>
      </c>
      <c r="H22" s="64"/>
      <c r="I22" s="64">
        <f t="shared" si="2"/>
        <v>0</v>
      </c>
      <c r="J22" s="64">
        <f t="shared" si="0"/>
        <v>0</v>
      </c>
      <c r="K22" s="64">
        <f t="shared" si="3"/>
        <v>0</v>
      </c>
      <c r="L22" s="64"/>
      <c r="M22" s="64">
        <f t="shared" si="4"/>
        <v>0</v>
      </c>
      <c r="N22" s="64">
        <f t="shared" si="1"/>
        <v>0</v>
      </c>
      <c r="O22" s="64">
        <f t="shared" si="5"/>
        <v>0</v>
      </c>
    </row>
    <row r="23" spans="1:20" x14ac:dyDescent="0.2">
      <c r="A23" s="89">
        <v>2.5</v>
      </c>
      <c r="B23" s="22" t="s">
        <v>22</v>
      </c>
      <c r="C23" s="25" t="s">
        <v>19</v>
      </c>
      <c r="D23" s="24">
        <v>3</v>
      </c>
      <c r="E23" s="64"/>
      <c r="F23" s="64">
        <v>15000</v>
      </c>
      <c r="G23" s="64">
        <v>0</v>
      </c>
      <c r="H23" s="64"/>
      <c r="I23" s="64">
        <f t="shared" si="2"/>
        <v>0</v>
      </c>
      <c r="J23" s="64">
        <f t="shared" si="0"/>
        <v>0</v>
      </c>
      <c r="K23" s="64">
        <f t="shared" si="3"/>
        <v>0</v>
      </c>
      <c r="L23" s="64"/>
      <c r="M23" s="64">
        <f t="shared" si="4"/>
        <v>0</v>
      </c>
      <c r="N23" s="64">
        <f t="shared" si="1"/>
        <v>0</v>
      </c>
      <c r="O23" s="64">
        <f t="shared" si="5"/>
        <v>0</v>
      </c>
    </row>
    <row r="24" spans="1:20" x14ac:dyDescent="0.2">
      <c r="A24" s="89">
        <v>2.6</v>
      </c>
      <c r="B24" s="22" t="s">
        <v>23</v>
      </c>
      <c r="C24" s="25" t="s">
        <v>9</v>
      </c>
      <c r="D24" s="24">
        <v>1</v>
      </c>
      <c r="E24" s="64"/>
      <c r="F24" s="64">
        <v>15000</v>
      </c>
      <c r="G24" s="64">
        <v>0</v>
      </c>
      <c r="H24" s="64"/>
      <c r="I24" s="64">
        <f t="shared" si="2"/>
        <v>0</v>
      </c>
      <c r="J24" s="64">
        <f t="shared" si="0"/>
        <v>0</v>
      </c>
      <c r="K24" s="64">
        <f t="shared" si="3"/>
        <v>0</v>
      </c>
      <c r="L24" s="64"/>
      <c r="M24" s="64">
        <f t="shared" si="4"/>
        <v>0</v>
      </c>
      <c r="N24" s="64">
        <f t="shared" si="1"/>
        <v>0</v>
      </c>
      <c r="O24" s="64">
        <f t="shared" si="5"/>
        <v>0</v>
      </c>
    </row>
    <row r="25" spans="1:20" x14ac:dyDescent="0.2">
      <c r="A25" s="89">
        <v>2.7</v>
      </c>
      <c r="B25" s="22" t="s">
        <v>24</v>
      </c>
      <c r="C25" s="25" t="s">
        <v>9</v>
      </c>
      <c r="D25" s="24">
        <v>1</v>
      </c>
      <c r="E25" s="64"/>
      <c r="F25" s="64">
        <v>15000</v>
      </c>
      <c r="G25" s="64">
        <v>0</v>
      </c>
      <c r="H25" s="64"/>
      <c r="I25" s="64">
        <f t="shared" si="2"/>
        <v>0</v>
      </c>
      <c r="J25" s="64">
        <f t="shared" si="0"/>
        <v>0</v>
      </c>
      <c r="K25" s="64">
        <f t="shared" si="3"/>
        <v>0</v>
      </c>
      <c r="L25" s="64"/>
      <c r="M25" s="64">
        <f t="shared" si="4"/>
        <v>0</v>
      </c>
      <c r="N25" s="64">
        <f t="shared" si="1"/>
        <v>0</v>
      </c>
      <c r="O25" s="64">
        <f t="shared" si="5"/>
        <v>0</v>
      </c>
      <c r="R25" s="71"/>
      <c r="T25" s="72"/>
    </row>
    <row r="26" spans="1:20" x14ac:dyDescent="0.2">
      <c r="A26" s="89">
        <v>2.8</v>
      </c>
      <c r="B26" s="22" t="s">
        <v>25</v>
      </c>
      <c r="C26" s="25" t="s">
        <v>9</v>
      </c>
      <c r="D26" s="24">
        <v>1</v>
      </c>
      <c r="E26" s="64"/>
      <c r="F26" s="64">
        <v>15000</v>
      </c>
      <c r="G26" s="64">
        <v>0</v>
      </c>
      <c r="H26" s="64"/>
      <c r="I26" s="64">
        <f t="shared" si="2"/>
        <v>0</v>
      </c>
      <c r="J26" s="64">
        <f t="shared" si="0"/>
        <v>0</v>
      </c>
      <c r="K26" s="64">
        <f t="shared" si="3"/>
        <v>0</v>
      </c>
      <c r="L26" s="64"/>
      <c r="M26" s="64">
        <f t="shared" si="4"/>
        <v>0</v>
      </c>
      <c r="N26" s="64">
        <f t="shared" si="1"/>
        <v>0</v>
      </c>
      <c r="O26" s="64">
        <f t="shared" si="5"/>
        <v>0</v>
      </c>
    </row>
    <row r="27" spans="1:20" x14ac:dyDescent="0.2">
      <c r="A27" s="89">
        <v>2.9</v>
      </c>
      <c r="B27" s="22" t="s">
        <v>26</v>
      </c>
      <c r="C27" s="25" t="s">
        <v>9</v>
      </c>
      <c r="D27" s="24">
        <v>1</v>
      </c>
      <c r="E27" s="64"/>
      <c r="F27" s="64">
        <v>15000</v>
      </c>
      <c r="G27" s="64">
        <v>0</v>
      </c>
      <c r="H27" s="64"/>
      <c r="I27" s="64">
        <f t="shared" si="2"/>
        <v>0</v>
      </c>
      <c r="J27" s="64">
        <f t="shared" si="0"/>
        <v>0</v>
      </c>
      <c r="K27" s="64">
        <f t="shared" si="3"/>
        <v>0</v>
      </c>
      <c r="L27" s="64"/>
      <c r="M27" s="64">
        <f t="shared" si="4"/>
        <v>0</v>
      </c>
      <c r="N27" s="64">
        <f t="shared" si="1"/>
        <v>0</v>
      </c>
      <c r="O27" s="64">
        <f t="shared" si="5"/>
        <v>0</v>
      </c>
    </row>
    <row r="28" spans="1:20" x14ac:dyDescent="0.2">
      <c r="A28" s="90">
        <v>2.1</v>
      </c>
      <c r="B28" s="22" t="s">
        <v>27</v>
      </c>
      <c r="C28" s="25" t="s">
        <v>9</v>
      </c>
      <c r="D28" s="24">
        <v>1</v>
      </c>
      <c r="E28" s="64"/>
      <c r="F28" s="64">
        <v>15000</v>
      </c>
      <c r="G28" s="64">
        <v>0</v>
      </c>
      <c r="H28" s="64"/>
      <c r="I28" s="64">
        <f t="shared" si="2"/>
        <v>0</v>
      </c>
      <c r="J28" s="64">
        <f t="shared" si="0"/>
        <v>0</v>
      </c>
      <c r="K28" s="64">
        <f t="shared" si="3"/>
        <v>0</v>
      </c>
      <c r="L28" s="64"/>
      <c r="M28" s="64">
        <f t="shared" si="4"/>
        <v>0</v>
      </c>
      <c r="N28" s="64">
        <f t="shared" si="1"/>
        <v>0</v>
      </c>
      <c r="O28" s="64">
        <f t="shared" si="5"/>
        <v>0</v>
      </c>
    </row>
    <row r="29" spans="1:20" x14ac:dyDescent="0.2">
      <c r="A29" s="90">
        <v>2.11</v>
      </c>
      <c r="B29" s="22" t="s">
        <v>28</v>
      </c>
      <c r="C29" s="25" t="s">
        <v>9</v>
      </c>
      <c r="D29" s="24">
        <v>1</v>
      </c>
      <c r="E29" s="64"/>
      <c r="F29" s="64">
        <v>15000</v>
      </c>
      <c r="G29" s="64">
        <v>0</v>
      </c>
      <c r="H29" s="64"/>
      <c r="I29" s="64">
        <f t="shared" si="2"/>
        <v>0</v>
      </c>
      <c r="J29" s="64">
        <f t="shared" si="0"/>
        <v>0</v>
      </c>
      <c r="K29" s="64">
        <f t="shared" si="3"/>
        <v>0</v>
      </c>
      <c r="L29" s="64"/>
      <c r="M29" s="64">
        <f t="shared" si="4"/>
        <v>0</v>
      </c>
      <c r="N29" s="64">
        <f t="shared" si="1"/>
        <v>0</v>
      </c>
      <c r="O29" s="64">
        <f t="shared" si="5"/>
        <v>0</v>
      </c>
    </row>
    <row r="30" spans="1:20" ht="31.5" x14ac:dyDescent="0.2">
      <c r="A30" s="38">
        <v>3</v>
      </c>
      <c r="B30" s="18" t="s">
        <v>29</v>
      </c>
      <c r="C30" s="36"/>
      <c r="D30" s="70"/>
      <c r="E30" s="41"/>
      <c r="F30" s="41"/>
      <c r="G30" s="41"/>
      <c r="H30" s="41"/>
      <c r="I30" s="41"/>
      <c r="J30" s="37"/>
      <c r="K30" s="41"/>
      <c r="L30" s="41"/>
      <c r="M30" s="41"/>
      <c r="N30" s="41"/>
      <c r="O30" s="41"/>
    </row>
    <row r="31" spans="1:20" ht="31.5" x14ac:dyDescent="0.25">
      <c r="A31" s="34"/>
      <c r="B31" s="18" t="s">
        <v>30</v>
      </c>
      <c r="C31" s="36"/>
      <c r="D31" s="36"/>
      <c r="E31" s="41"/>
      <c r="F31" s="41"/>
      <c r="G31" s="41"/>
      <c r="H31" s="41"/>
      <c r="I31" s="41"/>
      <c r="J31" s="37"/>
      <c r="K31" s="41"/>
      <c r="L31" s="41"/>
      <c r="M31" s="41"/>
      <c r="N31" s="41"/>
      <c r="O31" s="41"/>
    </row>
    <row r="32" spans="1:20" ht="31.5" x14ac:dyDescent="0.25">
      <c r="A32" s="34"/>
      <c r="B32" s="18" t="s">
        <v>31</v>
      </c>
      <c r="C32" s="36"/>
      <c r="D32" s="36"/>
      <c r="E32" s="41"/>
      <c r="F32" s="41"/>
      <c r="G32" s="41"/>
      <c r="H32" s="41"/>
      <c r="I32" s="41"/>
      <c r="J32" s="37"/>
      <c r="K32" s="41"/>
      <c r="L32" s="41"/>
      <c r="M32" s="41"/>
      <c r="N32" s="41"/>
      <c r="O32" s="41"/>
    </row>
    <row r="33" spans="1:15" x14ac:dyDescent="0.25">
      <c r="A33" s="34"/>
      <c r="B33" s="18" t="s">
        <v>32</v>
      </c>
      <c r="C33" s="36"/>
      <c r="D33" s="36"/>
      <c r="E33" s="41"/>
      <c r="F33" s="41"/>
      <c r="G33" s="41"/>
      <c r="H33" s="41"/>
      <c r="I33" s="41"/>
      <c r="J33" s="37"/>
      <c r="K33" s="41"/>
      <c r="L33" s="41"/>
      <c r="M33" s="41"/>
      <c r="N33" s="41"/>
      <c r="O33" s="41"/>
    </row>
    <row r="34" spans="1:15" x14ac:dyDescent="0.2">
      <c r="A34" s="42" t="s">
        <v>33</v>
      </c>
      <c r="B34" s="35" t="s">
        <v>34</v>
      </c>
      <c r="C34" s="36"/>
      <c r="D34" s="36"/>
      <c r="E34" s="41"/>
      <c r="F34" s="41"/>
      <c r="G34" s="41"/>
      <c r="H34" s="41"/>
      <c r="I34" s="41"/>
      <c r="J34" s="37"/>
      <c r="K34" s="41"/>
      <c r="L34" s="41"/>
      <c r="M34" s="41"/>
      <c r="N34" s="41"/>
      <c r="O34" s="41"/>
    </row>
    <row r="35" spans="1:15" x14ac:dyDescent="0.2">
      <c r="A35" s="39">
        <v>3.1</v>
      </c>
      <c r="B35" s="18" t="s">
        <v>35</v>
      </c>
      <c r="C35" s="36"/>
      <c r="D35" s="36"/>
      <c r="E35" s="41"/>
      <c r="F35" s="41"/>
      <c r="G35" s="41"/>
      <c r="H35" s="41"/>
      <c r="I35" s="41"/>
      <c r="J35" s="37"/>
      <c r="K35" s="41"/>
      <c r="L35" s="41"/>
      <c r="M35" s="41"/>
      <c r="N35" s="41"/>
      <c r="O35" s="41"/>
    </row>
    <row r="36" spans="1:15" x14ac:dyDescent="0.2">
      <c r="A36" s="23" t="s">
        <v>36</v>
      </c>
      <c r="B36" s="22" t="s">
        <v>37</v>
      </c>
      <c r="C36" s="25" t="s">
        <v>19</v>
      </c>
      <c r="D36" s="24">
        <v>4</v>
      </c>
      <c r="E36" s="64">
        <v>9500</v>
      </c>
      <c r="F36" s="64">
        <v>1000</v>
      </c>
      <c r="G36" s="64">
        <v>2</v>
      </c>
      <c r="H36" s="64"/>
      <c r="I36" s="64">
        <f>H36+G36</f>
        <v>2</v>
      </c>
      <c r="J36" s="64">
        <f t="shared" si="0"/>
        <v>19000</v>
      </c>
      <c r="K36" s="64">
        <f>G36</f>
        <v>2</v>
      </c>
      <c r="L36" s="64"/>
      <c r="M36" s="64">
        <f>L36+K36</f>
        <v>2</v>
      </c>
      <c r="N36" s="64">
        <f t="shared" si="1"/>
        <v>2000</v>
      </c>
      <c r="O36" s="64">
        <f>N36+J36</f>
        <v>21000</v>
      </c>
    </row>
    <row r="37" spans="1:15" x14ac:dyDescent="0.2">
      <c r="A37" s="89">
        <v>3.2</v>
      </c>
      <c r="B37" s="22" t="s">
        <v>38</v>
      </c>
      <c r="C37" s="27"/>
      <c r="D37" s="27"/>
      <c r="E37" s="64"/>
      <c r="F37" s="64"/>
      <c r="G37" s="64"/>
      <c r="H37" s="64"/>
      <c r="I37" s="64"/>
      <c r="J37" s="64">
        <f t="shared" si="0"/>
        <v>0</v>
      </c>
      <c r="K37" s="64"/>
      <c r="L37" s="64"/>
      <c r="M37" s="64"/>
      <c r="N37" s="64">
        <f t="shared" si="1"/>
        <v>0</v>
      </c>
      <c r="O37" s="64"/>
    </row>
    <row r="38" spans="1:15" x14ac:dyDescent="0.2">
      <c r="A38" s="23" t="s">
        <v>36</v>
      </c>
      <c r="B38" s="22" t="s">
        <v>37</v>
      </c>
      <c r="C38" s="25" t="s">
        <v>9</v>
      </c>
      <c r="D38" s="24">
        <v>1</v>
      </c>
      <c r="E38" s="64">
        <v>11000</v>
      </c>
      <c r="F38" s="64">
        <v>1000</v>
      </c>
      <c r="G38" s="64">
        <v>1</v>
      </c>
      <c r="H38" s="64"/>
      <c r="I38" s="64">
        <f>H38+G38</f>
        <v>1</v>
      </c>
      <c r="J38" s="64">
        <f t="shared" si="0"/>
        <v>11000</v>
      </c>
      <c r="K38" s="64">
        <f>G38</f>
        <v>1</v>
      </c>
      <c r="L38" s="64"/>
      <c r="M38" s="64">
        <f>L38+K38</f>
        <v>1</v>
      </c>
      <c r="N38" s="64">
        <f t="shared" si="1"/>
        <v>1000</v>
      </c>
      <c r="O38" s="64">
        <f>N38+J38</f>
        <v>12000</v>
      </c>
    </row>
    <row r="39" spans="1:15" ht="31.5" x14ac:dyDescent="0.2">
      <c r="A39" s="89">
        <v>3.3</v>
      </c>
      <c r="B39" s="22" t="s">
        <v>39</v>
      </c>
      <c r="C39" s="27"/>
      <c r="D39" s="27"/>
      <c r="E39" s="64"/>
      <c r="F39" s="64"/>
      <c r="G39" s="64"/>
      <c r="H39" s="64"/>
      <c r="I39" s="64"/>
      <c r="J39" s="64">
        <f t="shared" si="0"/>
        <v>0</v>
      </c>
      <c r="K39" s="64"/>
      <c r="L39" s="64"/>
      <c r="M39" s="64"/>
      <c r="N39" s="64">
        <f t="shared" si="1"/>
        <v>0</v>
      </c>
      <c r="O39" s="64"/>
    </row>
    <row r="40" spans="1:15" x14ac:dyDescent="0.2">
      <c r="A40" s="23" t="s">
        <v>36</v>
      </c>
      <c r="B40" s="22" t="s">
        <v>37</v>
      </c>
      <c r="C40" s="25" t="s">
        <v>9</v>
      </c>
      <c r="D40" s="24">
        <v>1</v>
      </c>
      <c r="E40" s="64">
        <v>18500</v>
      </c>
      <c r="F40" s="64">
        <v>1000</v>
      </c>
      <c r="G40" s="64">
        <v>1</v>
      </c>
      <c r="H40" s="64"/>
      <c r="I40" s="64">
        <f>H40+G40</f>
        <v>1</v>
      </c>
      <c r="J40" s="64">
        <f t="shared" si="0"/>
        <v>18500</v>
      </c>
      <c r="K40" s="64">
        <f>G40</f>
        <v>1</v>
      </c>
      <c r="L40" s="64"/>
      <c r="M40" s="64">
        <f>L40+K40</f>
        <v>1</v>
      </c>
      <c r="N40" s="64">
        <f t="shared" si="1"/>
        <v>1000</v>
      </c>
      <c r="O40" s="64">
        <f>N40+J40</f>
        <v>19500</v>
      </c>
    </row>
    <row r="41" spans="1:15" ht="31.5" x14ac:dyDescent="0.2">
      <c r="A41" s="89">
        <v>3.4</v>
      </c>
      <c r="B41" s="22" t="s">
        <v>40</v>
      </c>
      <c r="C41" s="27"/>
      <c r="D41" s="27"/>
      <c r="E41" s="64"/>
      <c r="F41" s="64"/>
      <c r="G41" s="64"/>
      <c r="H41" s="64"/>
      <c r="I41" s="64"/>
      <c r="J41" s="64">
        <f t="shared" si="0"/>
        <v>0</v>
      </c>
      <c r="K41" s="64"/>
      <c r="L41" s="64"/>
      <c r="M41" s="64"/>
      <c r="N41" s="64">
        <f t="shared" si="1"/>
        <v>0</v>
      </c>
      <c r="O41" s="64"/>
    </row>
    <row r="42" spans="1:15" x14ac:dyDescent="0.2">
      <c r="A42" s="23" t="s">
        <v>36</v>
      </c>
      <c r="B42" s="22" t="s">
        <v>37</v>
      </c>
      <c r="C42" s="25" t="s">
        <v>9</v>
      </c>
      <c r="D42" s="24">
        <v>1</v>
      </c>
      <c r="E42" s="64">
        <v>72000</v>
      </c>
      <c r="F42" s="64">
        <v>10000</v>
      </c>
      <c r="G42" s="64">
        <v>1</v>
      </c>
      <c r="H42" s="64"/>
      <c r="I42" s="64">
        <f>H42+G42</f>
        <v>1</v>
      </c>
      <c r="J42" s="64">
        <f t="shared" si="0"/>
        <v>72000</v>
      </c>
      <c r="K42" s="64">
        <f>G42</f>
        <v>1</v>
      </c>
      <c r="L42" s="64"/>
      <c r="M42" s="64">
        <f>L42+K42</f>
        <v>1</v>
      </c>
      <c r="N42" s="64">
        <f t="shared" si="1"/>
        <v>10000</v>
      </c>
      <c r="O42" s="64">
        <f t="shared" ref="O42:O43" si="6">N42+J42</f>
        <v>82000</v>
      </c>
    </row>
    <row r="43" spans="1:15" ht="31.5" x14ac:dyDescent="0.2">
      <c r="A43" s="89">
        <v>3.5</v>
      </c>
      <c r="B43" s="22" t="s">
        <v>41</v>
      </c>
      <c r="C43" s="25" t="s">
        <v>19</v>
      </c>
      <c r="D43" s="24">
        <v>2</v>
      </c>
      <c r="E43" s="64">
        <v>12000</v>
      </c>
      <c r="F43" s="64">
        <v>1200</v>
      </c>
      <c r="G43" s="64">
        <v>2</v>
      </c>
      <c r="H43" s="64"/>
      <c r="I43" s="64">
        <f>H43+G43</f>
        <v>2</v>
      </c>
      <c r="J43" s="64">
        <f t="shared" si="0"/>
        <v>24000</v>
      </c>
      <c r="K43" s="64">
        <f>G43</f>
        <v>2</v>
      </c>
      <c r="L43" s="64"/>
      <c r="M43" s="64">
        <f>L43+K43</f>
        <v>2</v>
      </c>
      <c r="N43" s="64">
        <f t="shared" si="1"/>
        <v>2400</v>
      </c>
      <c r="O43" s="64">
        <f t="shared" si="6"/>
        <v>26400</v>
      </c>
    </row>
    <row r="44" spans="1:15" ht="31.5" x14ac:dyDescent="0.2">
      <c r="A44" s="89">
        <v>3.6</v>
      </c>
      <c r="B44" s="22" t="s">
        <v>42</v>
      </c>
      <c r="C44" s="27"/>
      <c r="D44" s="27"/>
      <c r="E44" s="64"/>
      <c r="F44" s="64"/>
      <c r="G44" s="64"/>
      <c r="H44" s="64"/>
      <c r="I44" s="64"/>
      <c r="J44" s="64">
        <f t="shared" si="0"/>
        <v>0</v>
      </c>
      <c r="K44" s="64"/>
      <c r="L44" s="64"/>
      <c r="M44" s="64"/>
      <c r="N44" s="64">
        <f t="shared" si="1"/>
        <v>0</v>
      </c>
      <c r="O44" s="64"/>
    </row>
    <row r="45" spans="1:15" x14ac:dyDescent="0.25">
      <c r="A45" s="82"/>
      <c r="B45" s="22" t="s">
        <v>43</v>
      </c>
      <c r="C45" s="25" t="s">
        <v>19</v>
      </c>
      <c r="D45" s="24">
        <v>2</v>
      </c>
      <c r="E45" s="64">
        <v>12000</v>
      </c>
      <c r="F45" s="64">
        <v>1200</v>
      </c>
      <c r="G45" s="64">
        <v>2</v>
      </c>
      <c r="H45" s="64"/>
      <c r="I45" s="64">
        <f>H45+G45</f>
        <v>2</v>
      </c>
      <c r="J45" s="64">
        <f t="shared" si="0"/>
        <v>24000</v>
      </c>
      <c r="K45" s="64">
        <f>G45</f>
        <v>2</v>
      </c>
      <c r="L45" s="64"/>
      <c r="M45" s="64">
        <f>L45+K45</f>
        <v>2</v>
      </c>
      <c r="N45" s="64">
        <f t="shared" si="1"/>
        <v>2400</v>
      </c>
      <c r="O45" s="64">
        <f>N45+J45</f>
        <v>26400</v>
      </c>
    </row>
    <row r="46" spans="1:15" x14ac:dyDescent="0.25">
      <c r="A46" s="82"/>
      <c r="B46" s="22" t="s">
        <v>44</v>
      </c>
      <c r="C46" s="27"/>
      <c r="D46" s="27"/>
      <c r="E46" s="64"/>
      <c r="F46" s="64"/>
      <c r="G46" s="64"/>
      <c r="H46" s="64"/>
      <c r="I46" s="64"/>
      <c r="J46" s="64">
        <f t="shared" si="0"/>
        <v>0</v>
      </c>
      <c r="K46" s="64"/>
      <c r="L46" s="64"/>
      <c r="M46" s="64"/>
      <c r="N46" s="64">
        <f t="shared" si="1"/>
        <v>0</v>
      </c>
      <c r="O46" s="64"/>
    </row>
    <row r="47" spans="1:15" ht="31.5" x14ac:dyDescent="0.2">
      <c r="A47" s="89">
        <v>3.7</v>
      </c>
      <c r="B47" s="22" t="s">
        <v>45</v>
      </c>
      <c r="C47" s="86"/>
      <c r="D47" s="87"/>
      <c r="E47" s="64"/>
      <c r="F47" s="64"/>
      <c r="G47" s="64"/>
      <c r="H47" s="64"/>
      <c r="I47" s="64"/>
      <c r="J47" s="64">
        <f t="shared" si="0"/>
        <v>0</v>
      </c>
      <c r="K47" s="64"/>
      <c r="L47" s="64"/>
      <c r="M47" s="64"/>
      <c r="N47" s="64">
        <f t="shared" si="1"/>
        <v>0</v>
      </c>
      <c r="O47" s="64"/>
    </row>
    <row r="48" spans="1:15" x14ac:dyDescent="0.25">
      <c r="A48" s="82"/>
      <c r="B48" s="22" t="s">
        <v>46</v>
      </c>
      <c r="C48" s="25" t="s">
        <v>9</v>
      </c>
      <c r="D48" s="24">
        <v>1</v>
      </c>
      <c r="E48" s="64">
        <v>69000</v>
      </c>
      <c r="F48" s="64">
        <v>3000</v>
      </c>
      <c r="G48" s="64">
        <v>1</v>
      </c>
      <c r="H48" s="64"/>
      <c r="I48" s="64">
        <f>H48+G48</f>
        <v>1</v>
      </c>
      <c r="J48" s="64">
        <f t="shared" si="0"/>
        <v>69000</v>
      </c>
      <c r="K48" s="64">
        <f>G48</f>
        <v>1</v>
      </c>
      <c r="L48" s="64"/>
      <c r="M48" s="64">
        <f>L48+K48</f>
        <v>1</v>
      </c>
      <c r="N48" s="64">
        <f t="shared" si="1"/>
        <v>3000</v>
      </c>
      <c r="O48" s="64">
        <f>N48+J48</f>
        <v>72000</v>
      </c>
    </row>
    <row r="49" spans="1:15" ht="31.5" x14ac:dyDescent="0.2">
      <c r="A49" s="89">
        <v>3.8</v>
      </c>
      <c r="B49" s="22" t="s">
        <v>47</v>
      </c>
      <c r="C49" s="25"/>
      <c r="D49" s="24"/>
      <c r="E49" s="64"/>
      <c r="F49" s="64"/>
      <c r="G49" s="64"/>
      <c r="H49" s="64"/>
      <c r="I49" s="64"/>
      <c r="J49" s="64">
        <f t="shared" si="0"/>
        <v>0</v>
      </c>
      <c r="K49" s="64"/>
      <c r="L49" s="64"/>
      <c r="M49" s="64"/>
      <c r="N49" s="64">
        <f t="shared" si="1"/>
        <v>0</v>
      </c>
      <c r="O49" s="64"/>
    </row>
    <row r="50" spans="1:15" x14ac:dyDescent="0.25">
      <c r="A50" s="82"/>
      <c r="B50" s="22" t="s">
        <v>49</v>
      </c>
      <c r="C50" s="25" t="s">
        <v>48</v>
      </c>
      <c r="D50" s="24">
        <v>1</v>
      </c>
      <c r="E50" s="64">
        <v>28000</v>
      </c>
      <c r="F50" s="64">
        <v>10000</v>
      </c>
      <c r="G50" s="64">
        <v>1</v>
      </c>
      <c r="H50" s="64"/>
      <c r="I50" s="64">
        <f>H50+G50</f>
        <v>1</v>
      </c>
      <c r="J50" s="64">
        <f t="shared" si="0"/>
        <v>28000</v>
      </c>
      <c r="K50" s="64">
        <f>G50</f>
        <v>1</v>
      </c>
      <c r="L50" s="64"/>
      <c r="M50" s="64">
        <f>L50+K50</f>
        <v>1</v>
      </c>
      <c r="N50" s="64">
        <f t="shared" si="1"/>
        <v>10000</v>
      </c>
      <c r="O50" s="64">
        <f>N50+J50</f>
        <v>38000</v>
      </c>
    </row>
    <row r="51" spans="1:15" x14ac:dyDescent="0.2">
      <c r="A51" s="91" t="s">
        <v>50</v>
      </c>
      <c r="B51" s="26" t="s">
        <v>51</v>
      </c>
      <c r="C51" s="27"/>
      <c r="D51" s="27"/>
      <c r="E51" s="92"/>
      <c r="F51" s="92"/>
      <c r="G51" s="92"/>
      <c r="H51" s="92"/>
      <c r="I51" s="92"/>
      <c r="J51" s="64">
        <f t="shared" si="0"/>
        <v>0</v>
      </c>
      <c r="K51" s="92"/>
      <c r="L51" s="92"/>
      <c r="M51" s="92"/>
      <c r="N51" s="64">
        <f t="shared" si="1"/>
        <v>0</v>
      </c>
      <c r="O51" s="92"/>
    </row>
    <row r="52" spans="1:15" x14ac:dyDescent="0.2">
      <c r="A52" s="89">
        <v>3.9</v>
      </c>
      <c r="B52" s="22" t="s">
        <v>35</v>
      </c>
      <c r="C52" s="27"/>
      <c r="D52" s="27"/>
      <c r="E52" s="92"/>
      <c r="F52" s="92"/>
      <c r="G52" s="92"/>
      <c r="H52" s="92"/>
      <c r="I52" s="92"/>
      <c r="J52" s="64">
        <f t="shared" si="0"/>
        <v>0</v>
      </c>
      <c r="K52" s="92"/>
      <c r="L52" s="92"/>
      <c r="M52" s="92"/>
      <c r="N52" s="64">
        <f t="shared" si="1"/>
        <v>0</v>
      </c>
      <c r="O52" s="92"/>
    </row>
    <row r="53" spans="1:15" x14ac:dyDescent="0.2">
      <c r="A53" s="23" t="s">
        <v>36</v>
      </c>
      <c r="B53" s="22" t="s">
        <v>37</v>
      </c>
      <c r="C53" s="25" t="s">
        <v>19</v>
      </c>
      <c r="D53" s="24">
        <v>4</v>
      </c>
      <c r="E53" s="64">
        <v>9500</v>
      </c>
      <c r="F53" s="64">
        <v>1000</v>
      </c>
      <c r="G53" s="64">
        <v>3</v>
      </c>
      <c r="H53" s="64"/>
      <c r="I53" s="64">
        <f>H53+G53</f>
        <v>3</v>
      </c>
      <c r="J53" s="64">
        <f t="shared" si="0"/>
        <v>28500</v>
      </c>
      <c r="K53" s="64">
        <f>G53</f>
        <v>3</v>
      </c>
      <c r="L53" s="64"/>
      <c r="M53" s="64">
        <f>L53+K53</f>
        <v>3</v>
      </c>
      <c r="N53" s="64">
        <f t="shared" si="1"/>
        <v>3000</v>
      </c>
      <c r="O53" s="64">
        <f>N53+J53</f>
        <v>31500</v>
      </c>
    </row>
    <row r="54" spans="1:15" x14ac:dyDescent="0.2">
      <c r="A54" s="90">
        <v>3.1</v>
      </c>
      <c r="B54" s="22" t="s">
        <v>38</v>
      </c>
      <c r="C54" s="27"/>
      <c r="D54" s="27"/>
      <c r="E54" s="64"/>
      <c r="F54" s="64"/>
      <c r="G54" s="64"/>
      <c r="H54" s="64"/>
      <c r="I54" s="64"/>
      <c r="J54" s="64">
        <f t="shared" si="0"/>
        <v>0</v>
      </c>
      <c r="K54" s="64"/>
      <c r="L54" s="64"/>
      <c r="M54" s="64"/>
      <c r="N54" s="64">
        <f t="shared" si="1"/>
        <v>0</v>
      </c>
      <c r="O54" s="64"/>
    </row>
    <row r="55" spans="1:15" x14ac:dyDescent="0.2">
      <c r="A55" s="23" t="s">
        <v>36</v>
      </c>
      <c r="B55" s="22" t="s">
        <v>37</v>
      </c>
      <c r="C55" s="25" t="s">
        <v>9</v>
      </c>
      <c r="D55" s="24">
        <v>1</v>
      </c>
      <c r="E55" s="64">
        <v>12000</v>
      </c>
      <c r="F55" s="64">
        <v>1000</v>
      </c>
      <c r="G55" s="64">
        <v>1</v>
      </c>
      <c r="H55" s="64"/>
      <c r="I55" s="64">
        <f>H55+G55</f>
        <v>1</v>
      </c>
      <c r="J55" s="64">
        <f t="shared" si="0"/>
        <v>12000</v>
      </c>
      <c r="K55" s="64">
        <f>G55</f>
        <v>1</v>
      </c>
      <c r="L55" s="64"/>
      <c r="M55" s="64">
        <f>L55+K55</f>
        <v>1</v>
      </c>
      <c r="N55" s="64">
        <f t="shared" si="1"/>
        <v>1000</v>
      </c>
      <c r="O55" s="64">
        <f>N55+J55</f>
        <v>13000</v>
      </c>
    </row>
    <row r="56" spans="1:15" ht="31.5" x14ac:dyDescent="0.2">
      <c r="A56" s="90">
        <v>3.11</v>
      </c>
      <c r="B56" s="22" t="s">
        <v>39</v>
      </c>
      <c r="C56" s="27"/>
      <c r="D56" s="27"/>
      <c r="E56" s="64"/>
      <c r="F56" s="64"/>
      <c r="G56" s="64"/>
      <c r="H56" s="64"/>
      <c r="I56" s="64"/>
      <c r="J56" s="64">
        <f t="shared" si="0"/>
        <v>0</v>
      </c>
      <c r="K56" s="64"/>
      <c r="L56" s="64"/>
      <c r="M56" s="64"/>
      <c r="N56" s="64">
        <f t="shared" si="1"/>
        <v>0</v>
      </c>
      <c r="O56" s="64"/>
    </row>
    <row r="57" spans="1:15" x14ac:dyDescent="0.2">
      <c r="A57" s="23" t="s">
        <v>36</v>
      </c>
      <c r="B57" s="22" t="s">
        <v>37</v>
      </c>
      <c r="C57" s="25" t="s">
        <v>9</v>
      </c>
      <c r="D57" s="24">
        <v>1</v>
      </c>
      <c r="E57" s="64">
        <v>18500</v>
      </c>
      <c r="F57" s="64">
        <v>1000</v>
      </c>
      <c r="G57" s="64">
        <v>1</v>
      </c>
      <c r="H57" s="64"/>
      <c r="I57" s="64">
        <f>H57+G57</f>
        <v>1</v>
      </c>
      <c r="J57" s="64">
        <f t="shared" si="0"/>
        <v>18500</v>
      </c>
      <c r="K57" s="64">
        <f>G57</f>
        <v>1</v>
      </c>
      <c r="L57" s="64"/>
      <c r="M57" s="64">
        <f>L57+K57</f>
        <v>1</v>
      </c>
      <c r="N57" s="64">
        <f t="shared" si="1"/>
        <v>1000</v>
      </c>
      <c r="O57" s="64">
        <f>N57+J57</f>
        <v>19500</v>
      </c>
    </row>
    <row r="58" spans="1:15" x14ac:dyDescent="0.2">
      <c r="A58" s="90">
        <v>3.12</v>
      </c>
      <c r="B58" s="22" t="s">
        <v>52</v>
      </c>
      <c r="C58" s="27"/>
      <c r="D58" s="27"/>
      <c r="E58" s="64"/>
      <c r="F58" s="64"/>
      <c r="G58" s="64"/>
      <c r="H58" s="64"/>
      <c r="I58" s="64"/>
      <c r="J58" s="64">
        <f t="shared" si="0"/>
        <v>0</v>
      </c>
      <c r="K58" s="64"/>
      <c r="L58" s="64"/>
      <c r="M58" s="64"/>
      <c r="N58" s="64">
        <f t="shared" si="1"/>
        <v>0</v>
      </c>
      <c r="O58" s="64"/>
    </row>
    <row r="59" spans="1:15" x14ac:dyDescent="0.2">
      <c r="A59" s="23" t="s">
        <v>36</v>
      </c>
      <c r="B59" s="22" t="s">
        <v>37</v>
      </c>
      <c r="C59" s="25" t="s">
        <v>19</v>
      </c>
      <c r="D59" s="24">
        <v>2</v>
      </c>
      <c r="E59" s="64">
        <v>11500</v>
      </c>
      <c r="F59" s="64">
        <v>1000</v>
      </c>
      <c r="G59" s="64">
        <v>2</v>
      </c>
      <c r="H59" s="64"/>
      <c r="I59" s="64">
        <f>H59+G59</f>
        <v>2</v>
      </c>
      <c r="J59" s="64">
        <f t="shared" si="0"/>
        <v>23000</v>
      </c>
      <c r="K59" s="64">
        <f>G59</f>
        <v>2</v>
      </c>
      <c r="L59" s="64"/>
      <c r="M59" s="64">
        <f>L59+K59</f>
        <v>2</v>
      </c>
      <c r="N59" s="64">
        <f t="shared" si="1"/>
        <v>2000</v>
      </c>
      <c r="O59" s="64">
        <f>N59+J59</f>
        <v>25000</v>
      </c>
    </row>
    <row r="60" spans="1:15" ht="31.5" x14ac:dyDescent="0.2">
      <c r="A60" s="90">
        <v>3.13</v>
      </c>
      <c r="B60" s="22" t="s">
        <v>40</v>
      </c>
      <c r="C60" s="27"/>
      <c r="D60" s="27"/>
      <c r="E60" s="64"/>
      <c r="F60" s="64"/>
      <c r="G60" s="64"/>
      <c r="H60" s="64"/>
      <c r="I60" s="64"/>
      <c r="J60" s="64">
        <f t="shared" si="0"/>
        <v>0</v>
      </c>
      <c r="K60" s="64"/>
      <c r="L60" s="64"/>
      <c r="M60" s="64">
        <f>L60+K60</f>
        <v>0</v>
      </c>
      <c r="N60" s="64">
        <f t="shared" si="1"/>
        <v>0</v>
      </c>
      <c r="O60" s="64"/>
    </row>
    <row r="61" spans="1:15" x14ac:dyDescent="0.2">
      <c r="A61" s="23" t="s">
        <v>36</v>
      </c>
      <c r="B61" s="22" t="s">
        <v>37</v>
      </c>
      <c r="C61" s="25" t="s">
        <v>9</v>
      </c>
      <c r="D61" s="24">
        <v>1</v>
      </c>
      <c r="E61" s="64">
        <v>72000</v>
      </c>
      <c r="F61" s="64">
        <v>5000</v>
      </c>
      <c r="G61" s="64">
        <v>1</v>
      </c>
      <c r="H61" s="64"/>
      <c r="I61" s="64">
        <f t="shared" ref="I61:I62" si="7">H61+G61</f>
        <v>1</v>
      </c>
      <c r="J61" s="64">
        <f t="shared" si="0"/>
        <v>72000</v>
      </c>
      <c r="K61" s="64">
        <f t="shared" ref="K61:K62" si="8">G61</f>
        <v>1</v>
      </c>
      <c r="L61" s="64"/>
      <c r="M61" s="64"/>
      <c r="N61" s="64">
        <f t="shared" si="1"/>
        <v>0</v>
      </c>
      <c r="O61" s="64">
        <f t="shared" ref="O61:O62" si="9">N61+J61</f>
        <v>72000</v>
      </c>
    </row>
    <row r="62" spans="1:15" x14ac:dyDescent="0.2">
      <c r="A62" s="90">
        <v>3.14</v>
      </c>
      <c r="B62" s="22" t="s">
        <v>53</v>
      </c>
      <c r="C62" s="25" t="s">
        <v>48</v>
      </c>
      <c r="D62" s="24">
        <v>1</v>
      </c>
      <c r="E62" s="64">
        <v>12800</v>
      </c>
      <c r="F62" s="64">
        <v>2000</v>
      </c>
      <c r="G62" s="64">
        <v>1</v>
      </c>
      <c r="H62" s="64"/>
      <c r="I62" s="64">
        <f t="shared" si="7"/>
        <v>1</v>
      </c>
      <c r="J62" s="64">
        <f t="shared" si="0"/>
        <v>12800</v>
      </c>
      <c r="K62" s="64">
        <f t="shared" si="8"/>
        <v>1</v>
      </c>
      <c r="L62" s="64"/>
      <c r="M62" s="64">
        <f>L62+K62</f>
        <v>1</v>
      </c>
      <c r="N62" s="64">
        <f t="shared" si="1"/>
        <v>2000</v>
      </c>
      <c r="O62" s="64">
        <f t="shared" si="9"/>
        <v>14800</v>
      </c>
    </row>
    <row r="63" spans="1:15" ht="31.5" x14ac:dyDescent="0.2">
      <c r="A63" s="90">
        <v>3.15</v>
      </c>
      <c r="B63" s="22" t="s">
        <v>45</v>
      </c>
      <c r="C63" s="86"/>
      <c r="D63" s="87"/>
      <c r="E63" s="64"/>
      <c r="F63" s="64"/>
      <c r="G63" s="64"/>
      <c r="H63" s="64"/>
      <c r="I63" s="64"/>
      <c r="J63" s="64">
        <f t="shared" si="0"/>
        <v>0</v>
      </c>
      <c r="K63" s="64"/>
      <c r="L63" s="64"/>
      <c r="M63" s="64"/>
      <c r="N63" s="64">
        <f t="shared" si="1"/>
        <v>0</v>
      </c>
      <c r="O63" s="64"/>
    </row>
    <row r="64" spans="1:15" x14ac:dyDescent="0.25">
      <c r="A64" s="82"/>
      <c r="B64" s="22" t="s">
        <v>46</v>
      </c>
      <c r="C64" s="25" t="s">
        <v>9</v>
      </c>
      <c r="D64" s="24">
        <v>1</v>
      </c>
      <c r="E64" s="64">
        <v>75000</v>
      </c>
      <c r="F64" s="64">
        <v>3000</v>
      </c>
      <c r="G64" s="64">
        <v>1</v>
      </c>
      <c r="H64" s="64"/>
      <c r="I64" s="64">
        <f>H64+G64</f>
        <v>1</v>
      </c>
      <c r="J64" s="64">
        <f t="shared" si="0"/>
        <v>75000</v>
      </c>
      <c r="K64" s="64">
        <f>G64</f>
        <v>1</v>
      </c>
      <c r="L64" s="64"/>
      <c r="M64" s="64">
        <f>L64+K64</f>
        <v>1</v>
      </c>
      <c r="N64" s="64">
        <f t="shared" si="1"/>
        <v>3000</v>
      </c>
      <c r="O64" s="64">
        <f>N64+J64</f>
        <v>78000</v>
      </c>
    </row>
    <row r="65" spans="1:15" ht="31.5" x14ac:dyDescent="0.2">
      <c r="A65" s="90">
        <v>3.16</v>
      </c>
      <c r="B65" s="22" t="s">
        <v>47</v>
      </c>
      <c r="C65" s="25"/>
      <c r="D65" s="24"/>
      <c r="E65" s="64"/>
      <c r="F65" s="64"/>
      <c r="G65" s="64"/>
      <c r="H65" s="64"/>
      <c r="I65" s="64"/>
      <c r="J65" s="64">
        <f t="shared" si="0"/>
        <v>0</v>
      </c>
      <c r="K65" s="64"/>
      <c r="L65" s="64"/>
      <c r="M65" s="64"/>
      <c r="N65" s="64">
        <f t="shared" si="1"/>
        <v>0</v>
      </c>
      <c r="O65" s="64"/>
    </row>
    <row r="66" spans="1:15" x14ac:dyDescent="0.25">
      <c r="A66" s="82"/>
      <c r="B66" s="22" t="s">
        <v>49</v>
      </c>
      <c r="C66" s="25" t="s">
        <v>48</v>
      </c>
      <c r="D66" s="24">
        <v>1</v>
      </c>
      <c r="E66" s="64">
        <v>28000</v>
      </c>
      <c r="F66" s="64">
        <v>10000</v>
      </c>
      <c r="G66" s="64">
        <v>1</v>
      </c>
      <c r="H66" s="64"/>
      <c r="I66" s="64">
        <f>H66+G66</f>
        <v>1</v>
      </c>
      <c r="J66" s="64">
        <f t="shared" si="0"/>
        <v>28000</v>
      </c>
      <c r="K66" s="64">
        <f>G66</f>
        <v>1</v>
      </c>
      <c r="L66" s="64"/>
      <c r="M66" s="64">
        <f>L66+K66</f>
        <v>1</v>
      </c>
      <c r="N66" s="64">
        <f t="shared" si="1"/>
        <v>10000</v>
      </c>
      <c r="O66" s="64">
        <f>N66+J66</f>
        <v>38000</v>
      </c>
    </row>
    <row r="67" spans="1:15" ht="31.5" x14ac:dyDescent="0.2">
      <c r="A67" s="38">
        <v>4</v>
      </c>
      <c r="B67" s="18" t="s">
        <v>54</v>
      </c>
      <c r="C67" s="36"/>
      <c r="D67" s="36"/>
      <c r="E67" s="41"/>
      <c r="F67" s="41"/>
      <c r="G67" s="41"/>
      <c r="H67" s="41"/>
      <c r="I67" s="41"/>
      <c r="J67" s="37"/>
      <c r="K67" s="41"/>
      <c r="L67" s="41"/>
      <c r="M67" s="41"/>
      <c r="N67" s="41"/>
      <c r="O67" s="41"/>
    </row>
    <row r="68" spans="1:15" ht="31.5" x14ac:dyDescent="0.25">
      <c r="A68" s="34"/>
      <c r="B68" s="18" t="s">
        <v>55</v>
      </c>
      <c r="C68" s="36"/>
      <c r="D68" s="36"/>
      <c r="E68" s="41"/>
      <c r="F68" s="41"/>
      <c r="G68" s="41"/>
      <c r="H68" s="41"/>
      <c r="I68" s="41"/>
      <c r="J68" s="37"/>
      <c r="K68" s="41"/>
      <c r="L68" s="41"/>
      <c r="M68" s="41"/>
      <c r="N68" s="41"/>
      <c r="O68" s="41"/>
    </row>
    <row r="69" spans="1:15" ht="31.5" x14ac:dyDescent="0.25">
      <c r="A69" s="34"/>
      <c r="B69" s="18" t="s">
        <v>56</v>
      </c>
      <c r="C69" s="36"/>
      <c r="D69" s="36"/>
      <c r="E69" s="41"/>
      <c r="F69" s="41"/>
      <c r="G69" s="41"/>
      <c r="H69" s="41"/>
      <c r="I69" s="41"/>
      <c r="J69" s="37"/>
      <c r="K69" s="41"/>
      <c r="L69" s="41"/>
      <c r="M69" s="41"/>
      <c r="N69" s="41"/>
      <c r="O69" s="41"/>
    </row>
    <row r="70" spans="1:15" x14ac:dyDescent="0.2">
      <c r="A70" s="89">
        <v>4.0999999999999996</v>
      </c>
      <c r="B70" s="22" t="s">
        <v>57</v>
      </c>
      <c r="C70" s="25" t="s">
        <v>19</v>
      </c>
      <c r="D70" s="24">
        <v>2</v>
      </c>
      <c r="E70" s="64">
        <v>0</v>
      </c>
      <c r="F70" s="64">
        <v>25000</v>
      </c>
      <c r="G70" s="64">
        <v>0</v>
      </c>
      <c r="H70" s="64"/>
      <c r="I70" s="64">
        <f>H70+G70</f>
        <v>0</v>
      </c>
      <c r="J70" s="64">
        <f t="shared" si="0"/>
        <v>0</v>
      </c>
      <c r="K70" s="64">
        <f>G70</f>
        <v>0</v>
      </c>
      <c r="L70" s="64"/>
      <c r="M70" s="64">
        <f>L70+K70</f>
        <v>0</v>
      </c>
      <c r="N70" s="64">
        <f t="shared" si="1"/>
        <v>0</v>
      </c>
      <c r="O70" s="64">
        <f>N70+J70</f>
        <v>0</v>
      </c>
    </row>
    <row r="71" spans="1:15" ht="31.5" x14ac:dyDescent="0.2">
      <c r="A71" s="38">
        <v>5</v>
      </c>
      <c r="B71" s="18" t="s">
        <v>58</v>
      </c>
      <c r="C71" s="36"/>
      <c r="D71" s="36"/>
      <c r="E71" s="41"/>
      <c r="F71" s="41"/>
      <c r="G71" s="41"/>
      <c r="H71" s="41"/>
      <c r="I71" s="41"/>
      <c r="J71" s="37"/>
      <c r="K71" s="41"/>
      <c r="L71" s="41"/>
      <c r="M71" s="41"/>
      <c r="N71" s="41"/>
      <c r="O71" s="41"/>
    </row>
    <row r="72" spans="1:15" ht="31.5" x14ac:dyDescent="0.25">
      <c r="A72" s="34"/>
      <c r="B72" s="18" t="s">
        <v>59</v>
      </c>
      <c r="C72" s="36"/>
      <c r="D72" s="36"/>
      <c r="E72" s="41"/>
      <c r="F72" s="41"/>
      <c r="G72" s="41"/>
      <c r="H72" s="41"/>
      <c r="I72" s="41"/>
      <c r="J72" s="37"/>
      <c r="K72" s="41"/>
      <c r="L72" s="41"/>
      <c r="M72" s="41"/>
      <c r="N72" s="41"/>
      <c r="O72" s="41"/>
    </row>
    <row r="73" spans="1:15" ht="31.5" x14ac:dyDescent="0.25">
      <c r="A73" s="34"/>
      <c r="B73" s="18" t="s">
        <v>60</v>
      </c>
      <c r="C73" s="36"/>
      <c r="D73" s="36"/>
      <c r="E73" s="41"/>
      <c r="F73" s="41"/>
      <c r="G73" s="41"/>
      <c r="H73" s="41"/>
      <c r="I73" s="41"/>
      <c r="J73" s="37"/>
      <c r="K73" s="41"/>
      <c r="L73" s="41"/>
      <c r="M73" s="41"/>
      <c r="N73" s="41"/>
      <c r="O73" s="41"/>
    </row>
    <row r="74" spans="1:15" ht="31.5" x14ac:dyDescent="0.25">
      <c r="A74" s="34"/>
      <c r="B74" s="18" t="s">
        <v>61</v>
      </c>
      <c r="C74" s="36"/>
      <c r="D74" s="36"/>
      <c r="E74" s="41"/>
      <c r="F74" s="41"/>
      <c r="G74" s="41"/>
      <c r="H74" s="41"/>
      <c r="I74" s="41"/>
      <c r="J74" s="37"/>
      <c r="K74" s="41"/>
      <c r="L74" s="41"/>
      <c r="M74" s="41"/>
      <c r="N74" s="41"/>
      <c r="O74" s="41"/>
    </row>
    <row r="75" spans="1:15" ht="31.5" x14ac:dyDescent="0.25">
      <c r="A75" s="34"/>
      <c r="B75" s="18" t="s">
        <v>62</v>
      </c>
      <c r="C75" s="36"/>
      <c r="D75" s="36"/>
      <c r="E75" s="41"/>
      <c r="F75" s="41"/>
      <c r="G75" s="41"/>
      <c r="H75" s="41"/>
      <c r="I75" s="41"/>
      <c r="J75" s="37"/>
      <c r="K75" s="41"/>
      <c r="L75" s="41"/>
      <c r="M75" s="41"/>
      <c r="N75" s="41"/>
      <c r="O75" s="41"/>
    </row>
    <row r="76" spans="1:15" ht="31.5" x14ac:dyDescent="0.25">
      <c r="A76" s="34"/>
      <c r="B76" s="18" t="s">
        <v>63</v>
      </c>
      <c r="C76" s="36"/>
      <c r="D76" s="36"/>
      <c r="E76" s="41"/>
      <c r="F76" s="41"/>
      <c r="G76" s="41"/>
      <c r="H76" s="41"/>
      <c r="I76" s="41"/>
      <c r="J76" s="37"/>
      <c r="K76" s="41"/>
      <c r="L76" s="41"/>
      <c r="M76" s="41"/>
      <c r="N76" s="41"/>
      <c r="O76" s="41"/>
    </row>
    <row r="77" spans="1:15" ht="31.5" x14ac:dyDescent="0.25">
      <c r="A77" s="34"/>
      <c r="B77" s="18" t="s">
        <v>64</v>
      </c>
      <c r="C77" s="36"/>
      <c r="D77" s="36"/>
      <c r="E77" s="41"/>
      <c r="F77" s="41"/>
      <c r="G77" s="41"/>
      <c r="H77" s="41"/>
      <c r="I77" s="41"/>
      <c r="J77" s="37"/>
      <c r="K77" s="41"/>
      <c r="L77" s="41"/>
      <c r="M77" s="41"/>
      <c r="N77" s="41"/>
      <c r="O77" s="41"/>
    </row>
    <row r="78" spans="1:15" x14ac:dyDescent="0.2">
      <c r="A78" s="29">
        <v>5.0999999999999996</v>
      </c>
      <c r="B78" s="22" t="s">
        <v>37</v>
      </c>
      <c r="C78" s="25" t="s">
        <v>65</v>
      </c>
      <c r="D78" s="24">
        <v>200</v>
      </c>
      <c r="E78" s="64">
        <v>790</v>
      </c>
      <c r="F78" s="64">
        <v>205</v>
      </c>
      <c r="G78" s="64">
        <v>178</v>
      </c>
      <c r="H78" s="64">
        <v>40</v>
      </c>
      <c r="I78" s="64">
        <f>H78+G78</f>
        <v>218</v>
      </c>
      <c r="J78" s="64">
        <f t="shared" ref="J76:J139" si="10">I78*E78</f>
        <v>172220</v>
      </c>
      <c r="K78" s="64">
        <f>G78</f>
        <v>178</v>
      </c>
      <c r="L78" s="64">
        <v>40</v>
      </c>
      <c r="M78" s="64">
        <f>L78+K78</f>
        <v>218</v>
      </c>
      <c r="N78" s="64">
        <f t="shared" ref="N76:N139" si="11">M78*F78</f>
        <v>44690</v>
      </c>
      <c r="O78" s="64">
        <f>N78+J78</f>
        <v>216910</v>
      </c>
    </row>
    <row r="79" spans="1:15" ht="31.5" x14ac:dyDescent="0.2">
      <c r="A79" s="38">
        <v>6</v>
      </c>
      <c r="B79" s="18" t="s">
        <v>66</v>
      </c>
      <c r="C79" s="36"/>
      <c r="D79" s="36"/>
      <c r="E79" s="41"/>
      <c r="F79" s="41"/>
      <c r="G79" s="41"/>
      <c r="H79" s="41"/>
      <c r="I79" s="41"/>
      <c r="J79" s="37"/>
      <c r="K79" s="41"/>
      <c r="L79" s="41"/>
      <c r="M79" s="41"/>
      <c r="N79" s="41"/>
      <c r="O79" s="41"/>
    </row>
    <row r="80" spans="1:15" ht="33.75" x14ac:dyDescent="0.25">
      <c r="A80" s="34"/>
      <c r="B80" s="13" t="s">
        <v>185</v>
      </c>
      <c r="C80" s="36"/>
      <c r="D80" s="36"/>
      <c r="E80" s="41"/>
      <c r="F80" s="41"/>
      <c r="G80" s="41"/>
      <c r="H80" s="41"/>
      <c r="I80" s="41"/>
      <c r="J80" s="37"/>
      <c r="K80" s="41"/>
      <c r="L80" s="41"/>
      <c r="M80" s="41"/>
      <c r="N80" s="41"/>
      <c r="O80" s="41"/>
    </row>
    <row r="81" spans="1:15" ht="31.5" x14ac:dyDescent="0.25">
      <c r="A81" s="34"/>
      <c r="B81" s="18" t="s">
        <v>67</v>
      </c>
      <c r="C81" s="36"/>
      <c r="D81" s="36"/>
      <c r="E81" s="41"/>
      <c r="F81" s="41"/>
      <c r="G81" s="41"/>
      <c r="H81" s="41"/>
      <c r="I81" s="41"/>
      <c r="J81" s="37"/>
      <c r="K81" s="41"/>
      <c r="L81" s="41"/>
      <c r="M81" s="41"/>
      <c r="N81" s="41"/>
      <c r="O81" s="41"/>
    </row>
    <row r="82" spans="1:15" ht="31.5" x14ac:dyDescent="0.25">
      <c r="A82" s="34"/>
      <c r="B82" s="18" t="s">
        <v>68</v>
      </c>
      <c r="C82" s="36"/>
      <c r="D82" s="36"/>
      <c r="E82" s="41"/>
      <c r="F82" s="41"/>
      <c r="G82" s="41"/>
      <c r="H82" s="41"/>
      <c r="I82" s="41"/>
      <c r="J82" s="37"/>
      <c r="K82" s="41"/>
      <c r="L82" s="41"/>
      <c r="M82" s="41"/>
      <c r="N82" s="41"/>
      <c r="O82" s="41"/>
    </row>
    <row r="83" spans="1:15" ht="31.5" x14ac:dyDescent="0.25">
      <c r="A83" s="34"/>
      <c r="B83" s="18" t="s">
        <v>69</v>
      </c>
      <c r="C83" s="36"/>
      <c r="D83" s="36"/>
      <c r="E83" s="41"/>
      <c r="F83" s="41"/>
      <c r="G83" s="41"/>
      <c r="H83" s="41"/>
      <c r="I83" s="41"/>
      <c r="J83" s="37"/>
      <c r="K83" s="41"/>
      <c r="L83" s="41"/>
      <c r="M83" s="41"/>
      <c r="N83" s="41"/>
      <c r="O83" s="41"/>
    </row>
    <row r="84" spans="1:15" ht="20.25" customHeight="1" x14ac:dyDescent="0.25">
      <c r="A84" s="34"/>
      <c r="B84" s="18" t="s">
        <v>70</v>
      </c>
      <c r="C84" s="36"/>
      <c r="D84" s="36"/>
      <c r="E84" s="41"/>
      <c r="F84" s="41"/>
      <c r="G84" s="41"/>
      <c r="H84" s="41"/>
      <c r="I84" s="41"/>
      <c r="J84" s="37"/>
      <c r="K84" s="41"/>
      <c r="L84" s="41"/>
      <c r="M84" s="41"/>
      <c r="N84" s="41"/>
      <c r="O84" s="41"/>
    </row>
    <row r="85" spans="1:15" x14ac:dyDescent="0.2">
      <c r="A85" s="29">
        <v>6.1</v>
      </c>
      <c r="B85" s="22" t="s">
        <v>37</v>
      </c>
      <c r="C85" s="25" t="s">
        <v>65</v>
      </c>
      <c r="D85" s="24">
        <v>100</v>
      </c>
      <c r="E85" s="64">
        <v>1990</v>
      </c>
      <c r="F85" s="64">
        <v>160</v>
      </c>
      <c r="G85" s="64">
        <v>79</v>
      </c>
      <c r="H85" s="64">
        <v>20</v>
      </c>
      <c r="I85" s="64">
        <f>H85+G85</f>
        <v>99</v>
      </c>
      <c r="J85" s="64">
        <f t="shared" si="10"/>
        <v>197010</v>
      </c>
      <c r="K85" s="64">
        <f>G85</f>
        <v>79</v>
      </c>
      <c r="L85" s="64">
        <v>20</v>
      </c>
      <c r="M85" s="64">
        <f>L85+K85</f>
        <v>99</v>
      </c>
      <c r="N85" s="64">
        <f t="shared" si="11"/>
        <v>15840</v>
      </c>
      <c r="O85" s="64">
        <f>N85+J85</f>
        <v>212850</v>
      </c>
    </row>
    <row r="86" spans="1:15" ht="31.5" x14ac:dyDescent="0.2">
      <c r="A86" s="38">
        <v>7</v>
      </c>
      <c r="B86" s="18" t="s">
        <v>71</v>
      </c>
      <c r="C86" s="36"/>
      <c r="D86" s="36"/>
      <c r="E86" s="41"/>
      <c r="F86" s="41"/>
      <c r="G86" s="41"/>
      <c r="H86" s="41"/>
      <c r="I86" s="41"/>
      <c r="J86" s="37"/>
      <c r="K86" s="41"/>
      <c r="L86" s="41"/>
      <c r="M86" s="41"/>
      <c r="N86" s="41"/>
      <c r="O86" s="41"/>
    </row>
    <row r="87" spans="1:15" ht="31.5" x14ac:dyDescent="0.25">
      <c r="A87" s="34"/>
      <c r="B87" s="18" t="s">
        <v>72</v>
      </c>
      <c r="C87" s="36"/>
      <c r="D87" s="36"/>
      <c r="E87" s="41"/>
      <c r="F87" s="41"/>
      <c r="G87" s="41"/>
      <c r="H87" s="41"/>
      <c r="I87" s="41"/>
      <c r="J87" s="37"/>
      <c r="K87" s="41"/>
      <c r="L87" s="41"/>
      <c r="M87" s="41"/>
      <c r="N87" s="41"/>
      <c r="O87" s="41"/>
    </row>
    <row r="88" spans="1:15" ht="31.5" x14ac:dyDescent="0.25">
      <c r="A88" s="34"/>
      <c r="B88" s="18" t="s">
        <v>15</v>
      </c>
      <c r="C88" s="36"/>
      <c r="D88" s="36"/>
      <c r="E88" s="41"/>
      <c r="F88" s="41"/>
      <c r="G88" s="41"/>
      <c r="H88" s="41"/>
      <c r="I88" s="41"/>
      <c r="J88" s="37"/>
      <c r="K88" s="41"/>
      <c r="L88" s="41"/>
      <c r="M88" s="41"/>
      <c r="N88" s="41"/>
      <c r="O88" s="41"/>
    </row>
    <row r="89" spans="1:15" ht="31.5" x14ac:dyDescent="0.25">
      <c r="A89" s="34"/>
      <c r="B89" s="18" t="s">
        <v>73</v>
      </c>
      <c r="C89" s="36"/>
      <c r="D89" s="36"/>
      <c r="E89" s="41"/>
      <c r="F89" s="41"/>
      <c r="G89" s="41"/>
      <c r="H89" s="41"/>
      <c r="I89" s="41"/>
      <c r="J89" s="37"/>
      <c r="K89" s="41"/>
      <c r="L89" s="41"/>
      <c r="M89" s="41"/>
      <c r="N89" s="41"/>
      <c r="O89" s="41"/>
    </row>
    <row r="90" spans="1:15" x14ac:dyDescent="0.2">
      <c r="A90" s="89">
        <v>7.1</v>
      </c>
      <c r="B90" s="22" t="s">
        <v>74</v>
      </c>
      <c r="C90" s="25" t="s">
        <v>9</v>
      </c>
      <c r="D90" s="24">
        <v>1</v>
      </c>
      <c r="E90" s="124">
        <v>0</v>
      </c>
      <c r="F90" s="64">
        <v>25000</v>
      </c>
      <c r="G90" s="126">
        <v>0</v>
      </c>
      <c r="H90" s="126"/>
      <c r="I90" s="64">
        <f>H90+G90</f>
        <v>0</v>
      </c>
      <c r="J90" s="64">
        <f t="shared" si="10"/>
        <v>0</v>
      </c>
      <c r="K90" s="126">
        <f>G90</f>
        <v>0</v>
      </c>
      <c r="L90" s="126"/>
      <c r="M90" s="64">
        <f>L90+K90</f>
        <v>0</v>
      </c>
      <c r="N90" s="64">
        <f t="shared" si="11"/>
        <v>0</v>
      </c>
      <c r="O90" s="125">
        <f>N90+J90</f>
        <v>0</v>
      </c>
    </row>
    <row r="91" spans="1:15" ht="31.5" x14ac:dyDescent="0.2">
      <c r="A91" s="103">
        <v>8</v>
      </c>
      <c r="B91" s="99" t="s">
        <v>75</v>
      </c>
      <c r="C91" s="136"/>
      <c r="D91" s="106"/>
      <c r="E91" s="100"/>
      <c r="F91" s="108"/>
      <c r="G91" s="100"/>
      <c r="H91" s="100"/>
      <c r="I91" s="100"/>
      <c r="J91" s="37"/>
      <c r="K91" s="100"/>
      <c r="L91" s="100"/>
      <c r="M91" s="100"/>
      <c r="N91" s="41"/>
      <c r="O91" s="108"/>
    </row>
    <row r="92" spans="1:15" ht="31.5" x14ac:dyDescent="0.25">
      <c r="A92" s="104"/>
      <c r="B92" s="114" t="s">
        <v>76</v>
      </c>
      <c r="C92" s="137"/>
      <c r="D92" s="107"/>
      <c r="E92" s="98"/>
      <c r="F92" s="109"/>
      <c r="G92" s="98"/>
      <c r="H92" s="98"/>
      <c r="I92" s="98"/>
      <c r="J92" s="37"/>
      <c r="K92" s="98"/>
      <c r="L92" s="98"/>
      <c r="M92" s="98"/>
      <c r="N92" s="41"/>
      <c r="O92" s="109"/>
    </row>
    <row r="93" spans="1:15" ht="31.5" x14ac:dyDescent="0.25">
      <c r="A93" s="104"/>
      <c r="B93" s="114" t="s">
        <v>77</v>
      </c>
      <c r="C93" s="137"/>
      <c r="D93" s="107"/>
      <c r="E93" s="98"/>
      <c r="F93" s="109"/>
      <c r="G93" s="98"/>
      <c r="H93" s="98"/>
      <c r="I93" s="98"/>
      <c r="J93" s="37"/>
      <c r="K93" s="98"/>
      <c r="L93" s="98"/>
      <c r="M93" s="98"/>
      <c r="N93" s="41"/>
      <c r="O93" s="109"/>
    </row>
    <row r="94" spans="1:15" ht="31.5" x14ac:dyDescent="0.25">
      <c r="A94" s="104"/>
      <c r="B94" s="114" t="s">
        <v>78</v>
      </c>
      <c r="C94" s="137"/>
      <c r="D94" s="107"/>
      <c r="E94" s="98"/>
      <c r="F94" s="109"/>
      <c r="G94" s="98"/>
      <c r="H94" s="98"/>
      <c r="I94" s="98"/>
      <c r="J94" s="37"/>
      <c r="K94" s="98"/>
      <c r="L94" s="98"/>
      <c r="M94" s="98"/>
      <c r="N94" s="41"/>
      <c r="O94" s="109"/>
    </row>
    <row r="95" spans="1:15" ht="31.5" x14ac:dyDescent="0.25">
      <c r="A95" s="104"/>
      <c r="B95" s="114" t="s">
        <v>79</v>
      </c>
      <c r="C95" s="137"/>
      <c r="D95" s="107"/>
      <c r="E95" s="98"/>
      <c r="F95" s="109"/>
      <c r="G95" s="98"/>
      <c r="H95" s="98"/>
      <c r="I95" s="98"/>
      <c r="J95" s="37"/>
      <c r="K95" s="98"/>
      <c r="L95" s="98"/>
      <c r="M95" s="98"/>
      <c r="N95" s="41"/>
      <c r="O95" s="109"/>
    </row>
    <row r="96" spans="1:15" ht="47.25" x14ac:dyDescent="0.2">
      <c r="A96" s="105"/>
      <c r="B96" s="101" t="s">
        <v>186</v>
      </c>
      <c r="C96" s="138" t="s">
        <v>80</v>
      </c>
      <c r="D96" s="140">
        <v>4700</v>
      </c>
      <c r="E96" s="102">
        <v>450</v>
      </c>
      <c r="F96" s="110">
        <v>95</v>
      </c>
      <c r="G96" s="102">
        <v>3494</v>
      </c>
      <c r="H96" s="102">
        <v>500</v>
      </c>
      <c r="I96" s="64">
        <f>H96+G96</f>
        <v>3994</v>
      </c>
      <c r="J96" s="64">
        <f t="shared" si="10"/>
        <v>1797300</v>
      </c>
      <c r="K96" s="102">
        <f>G96</f>
        <v>3494</v>
      </c>
      <c r="L96" s="102">
        <v>500</v>
      </c>
      <c r="M96" s="64">
        <f>L96+K96</f>
        <v>3994</v>
      </c>
      <c r="N96" s="64">
        <f t="shared" si="11"/>
        <v>379430</v>
      </c>
      <c r="O96" s="110">
        <f>N96+J96</f>
        <v>2176730</v>
      </c>
    </row>
    <row r="97" spans="1:15" ht="31.5" x14ac:dyDescent="0.2">
      <c r="A97" s="103">
        <v>9</v>
      </c>
      <c r="B97" s="131" t="s">
        <v>81</v>
      </c>
      <c r="C97" s="127"/>
      <c r="D97" s="106"/>
      <c r="E97" s="100"/>
      <c r="F97" s="108"/>
      <c r="G97" s="100"/>
      <c r="H97" s="100"/>
      <c r="I97" s="100"/>
      <c r="J97" s="37"/>
      <c r="K97" s="100"/>
      <c r="L97" s="100"/>
      <c r="M97" s="100"/>
      <c r="N97" s="41"/>
      <c r="O97" s="108"/>
    </row>
    <row r="98" spans="1:15" ht="31.5" x14ac:dyDescent="0.25">
      <c r="A98" s="104"/>
      <c r="B98" s="132" t="s">
        <v>82</v>
      </c>
      <c r="C98" s="128"/>
      <c r="D98" s="107"/>
      <c r="E98" s="98"/>
      <c r="F98" s="109"/>
      <c r="G98" s="98"/>
      <c r="H98" s="98"/>
      <c r="I98" s="98"/>
      <c r="J98" s="37"/>
      <c r="K98" s="98"/>
      <c r="L98" s="98"/>
      <c r="M98" s="98"/>
      <c r="N98" s="41"/>
      <c r="O98" s="109"/>
    </row>
    <row r="99" spans="1:15" ht="47.25" x14ac:dyDescent="0.2">
      <c r="A99" s="105"/>
      <c r="B99" s="133" t="s">
        <v>187</v>
      </c>
      <c r="C99" s="139" t="s">
        <v>80</v>
      </c>
      <c r="D99" s="140">
        <v>4500</v>
      </c>
      <c r="E99" s="102">
        <v>540</v>
      </c>
      <c r="F99" s="110">
        <v>79</v>
      </c>
      <c r="G99" s="102">
        <v>3234</v>
      </c>
      <c r="H99" s="102">
        <v>500</v>
      </c>
      <c r="I99" s="64">
        <f>H99+G99</f>
        <v>3734</v>
      </c>
      <c r="J99" s="64">
        <f t="shared" si="10"/>
        <v>2016360</v>
      </c>
      <c r="K99" s="102">
        <f>G99</f>
        <v>3234</v>
      </c>
      <c r="L99" s="102">
        <v>500</v>
      </c>
      <c r="M99" s="64">
        <f>L99+K99</f>
        <v>3734</v>
      </c>
      <c r="N99" s="64">
        <f t="shared" si="11"/>
        <v>294986</v>
      </c>
      <c r="O99" s="110">
        <f>N99+J99</f>
        <v>2311346</v>
      </c>
    </row>
    <row r="100" spans="1:15" ht="31.5" x14ac:dyDescent="0.2">
      <c r="A100" s="143">
        <v>10</v>
      </c>
      <c r="B100" s="132" t="s">
        <v>83</v>
      </c>
      <c r="C100" s="128"/>
      <c r="D100" s="107"/>
      <c r="E100" s="98"/>
      <c r="F100" s="109"/>
      <c r="G100" s="98"/>
      <c r="H100" s="98"/>
      <c r="I100" s="98"/>
      <c r="J100" s="37"/>
      <c r="K100" s="98"/>
      <c r="L100" s="98"/>
      <c r="M100" s="98"/>
      <c r="N100" s="41"/>
      <c r="O100" s="109"/>
    </row>
    <row r="101" spans="1:15" ht="31.5" x14ac:dyDescent="0.25">
      <c r="A101" s="104"/>
      <c r="B101" s="132" t="s">
        <v>84</v>
      </c>
      <c r="C101" s="128"/>
      <c r="D101" s="107"/>
      <c r="E101" s="98"/>
      <c r="F101" s="109"/>
      <c r="G101" s="98"/>
      <c r="H101" s="98"/>
      <c r="I101" s="98"/>
      <c r="J101" s="37"/>
      <c r="K101" s="98"/>
      <c r="L101" s="98"/>
      <c r="M101" s="98"/>
      <c r="N101" s="41"/>
      <c r="O101" s="109"/>
    </row>
    <row r="102" spans="1:15" ht="31.5" x14ac:dyDescent="0.25">
      <c r="A102" s="135"/>
      <c r="B102" s="134" t="s">
        <v>85</v>
      </c>
      <c r="C102" s="139" t="s">
        <v>80</v>
      </c>
      <c r="D102" s="141">
        <v>325</v>
      </c>
      <c r="E102" s="102">
        <v>410</v>
      </c>
      <c r="F102" s="110">
        <v>79</v>
      </c>
      <c r="G102" s="102">
        <v>501</v>
      </c>
      <c r="H102" s="102">
        <v>100</v>
      </c>
      <c r="I102" s="64">
        <f>H102+G102</f>
        <v>601</v>
      </c>
      <c r="J102" s="64">
        <f t="shared" si="10"/>
        <v>246410</v>
      </c>
      <c r="K102" s="102">
        <f>G102</f>
        <v>501</v>
      </c>
      <c r="L102" s="102">
        <v>100</v>
      </c>
      <c r="M102" s="64">
        <f>L102+K102</f>
        <v>601</v>
      </c>
      <c r="N102" s="64">
        <f t="shared" si="11"/>
        <v>47479</v>
      </c>
      <c r="O102" s="110">
        <f>N102+J102</f>
        <v>293889</v>
      </c>
    </row>
    <row r="103" spans="1:15" ht="31.5" x14ac:dyDescent="0.2">
      <c r="A103" s="129">
        <v>11</v>
      </c>
      <c r="B103" s="18" t="s">
        <v>86</v>
      </c>
      <c r="C103" s="36"/>
      <c r="D103" s="36"/>
      <c r="E103" s="41"/>
      <c r="F103" s="41"/>
      <c r="G103" s="115"/>
      <c r="H103" s="115"/>
      <c r="I103" s="115"/>
      <c r="J103" s="37"/>
      <c r="K103" s="115"/>
      <c r="L103" s="115"/>
      <c r="M103" s="115"/>
      <c r="N103" s="41"/>
      <c r="O103" s="112"/>
    </row>
    <row r="104" spans="1:15" ht="31.5" x14ac:dyDescent="0.25">
      <c r="A104" s="111"/>
      <c r="B104" s="18" t="s">
        <v>87</v>
      </c>
      <c r="C104" s="36"/>
      <c r="D104" s="36"/>
      <c r="E104" s="41"/>
      <c r="F104" s="41"/>
      <c r="G104" s="115"/>
      <c r="H104" s="115"/>
      <c r="I104" s="115"/>
      <c r="J104" s="37"/>
      <c r="K104" s="115"/>
      <c r="L104" s="115"/>
      <c r="M104" s="115"/>
      <c r="N104" s="41"/>
      <c r="O104" s="112"/>
    </row>
    <row r="105" spans="1:15" ht="31.5" x14ac:dyDescent="0.25">
      <c r="A105" s="111"/>
      <c r="B105" s="18" t="s">
        <v>88</v>
      </c>
      <c r="C105" s="36"/>
      <c r="D105" s="36"/>
      <c r="E105" s="41"/>
      <c r="F105" s="41"/>
      <c r="G105" s="115"/>
      <c r="H105" s="115"/>
      <c r="I105" s="115"/>
      <c r="J105" s="37"/>
      <c r="K105" s="115"/>
      <c r="L105" s="115"/>
      <c r="M105" s="115"/>
      <c r="N105" s="41"/>
      <c r="O105" s="112"/>
    </row>
    <row r="106" spans="1:15" ht="31.5" x14ac:dyDescent="0.25">
      <c r="A106" s="111"/>
      <c r="B106" s="18" t="s">
        <v>89</v>
      </c>
      <c r="C106" s="36"/>
      <c r="D106" s="36"/>
      <c r="E106" s="41"/>
      <c r="F106" s="41"/>
      <c r="G106" s="115"/>
      <c r="H106" s="115"/>
      <c r="I106" s="115"/>
      <c r="J106" s="37"/>
      <c r="K106" s="115"/>
      <c r="L106" s="115"/>
      <c r="M106" s="115"/>
      <c r="N106" s="41"/>
      <c r="O106" s="112"/>
    </row>
    <row r="107" spans="1:15" ht="31.5" x14ac:dyDescent="0.25">
      <c r="A107" s="111"/>
      <c r="B107" s="18" t="s">
        <v>90</v>
      </c>
      <c r="C107" s="36"/>
      <c r="D107" s="36"/>
      <c r="E107" s="41"/>
      <c r="F107" s="41"/>
      <c r="G107" s="115"/>
      <c r="H107" s="115"/>
      <c r="I107" s="115"/>
      <c r="J107" s="37"/>
      <c r="K107" s="115"/>
      <c r="L107" s="115"/>
      <c r="M107" s="115"/>
      <c r="N107" s="41"/>
      <c r="O107" s="112"/>
    </row>
    <row r="108" spans="1:15" x14ac:dyDescent="0.2">
      <c r="A108" s="144">
        <v>11.1</v>
      </c>
      <c r="B108" s="148" t="s">
        <v>91</v>
      </c>
      <c r="C108" s="149" t="s">
        <v>92</v>
      </c>
      <c r="D108" s="150">
        <v>8300</v>
      </c>
      <c r="E108" s="151">
        <v>35</v>
      </c>
      <c r="F108" s="151">
        <v>10</v>
      </c>
      <c r="G108" s="152">
        <v>5625</v>
      </c>
      <c r="H108" s="126">
        <v>500</v>
      </c>
      <c r="I108" s="64">
        <f>H108+G108</f>
        <v>6125</v>
      </c>
      <c r="J108" s="64">
        <f t="shared" si="10"/>
        <v>214375</v>
      </c>
      <c r="K108" s="64">
        <f>G108</f>
        <v>5625</v>
      </c>
      <c r="L108" s="64">
        <v>500</v>
      </c>
      <c r="M108" s="64">
        <f>L108+K108</f>
        <v>6125</v>
      </c>
      <c r="N108" s="64">
        <f t="shared" si="11"/>
        <v>61250</v>
      </c>
      <c r="O108" s="64">
        <f>N108+J108</f>
        <v>275625</v>
      </c>
    </row>
    <row r="109" spans="1:15" x14ac:dyDescent="0.2">
      <c r="A109" s="113">
        <v>11.2</v>
      </c>
      <c r="B109" s="18" t="s">
        <v>93</v>
      </c>
      <c r="C109" s="36"/>
      <c r="D109" s="36"/>
      <c r="E109" s="145"/>
      <c r="F109" s="145"/>
      <c r="G109" s="146"/>
      <c r="H109" s="146"/>
      <c r="I109" s="146"/>
      <c r="J109" s="64">
        <f t="shared" si="10"/>
        <v>0</v>
      </c>
      <c r="K109" s="146"/>
      <c r="L109" s="146"/>
      <c r="M109" s="146"/>
      <c r="N109" s="64">
        <f t="shared" si="11"/>
        <v>0</v>
      </c>
      <c r="O109" s="147"/>
    </row>
    <row r="110" spans="1:15" x14ac:dyDescent="0.2">
      <c r="A110" s="153" t="s">
        <v>36</v>
      </c>
      <c r="B110" s="148" t="s">
        <v>94</v>
      </c>
      <c r="C110" s="149" t="s">
        <v>65</v>
      </c>
      <c r="D110" s="155">
        <v>40</v>
      </c>
      <c r="E110" s="151">
        <v>1100</v>
      </c>
      <c r="F110" s="151">
        <v>70</v>
      </c>
      <c r="G110" s="152">
        <v>22</v>
      </c>
      <c r="H110" s="126">
        <v>8</v>
      </c>
      <c r="I110" s="64">
        <f t="shared" ref="I110:I111" si="12">H110+G110</f>
        <v>30</v>
      </c>
      <c r="J110" s="64">
        <f t="shared" si="10"/>
        <v>33000</v>
      </c>
      <c r="K110" s="64">
        <f t="shared" ref="K110:K111" si="13">G110</f>
        <v>22</v>
      </c>
      <c r="L110" s="64">
        <v>5</v>
      </c>
      <c r="M110" s="64">
        <f t="shared" ref="M110:M111" si="14">L110+K110</f>
        <v>27</v>
      </c>
      <c r="N110" s="64">
        <f t="shared" si="11"/>
        <v>1890</v>
      </c>
      <c r="O110" s="64">
        <f t="shared" ref="O110:O111" si="15">N110+J110</f>
        <v>34890</v>
      </c>
    </row>
    <row r="111" spans="1:15" x14ac:dyDescent="0.2">
      <c r="A111" s="153" t="s">
        <v>95</v>
      </c>
      <c r="B111" s="154" t="s">
        <v>96</v>
      </c>
      <c r="C111" s="94" t="s">
        <v>65</v>
      </c>
      <c r="D111" s="95">
        <v>75</v>
      </c>
      <c r="E111" s="96">
        <v>1800</v>
      </c>
      <c r="F111" s="96">
        <v>70</v>
      </c>
      <c r="G111" s="116">
        <v>78</v>
      </c>
      <c r="H111" s="102"/>
      <c r="I111" s="64">
        <f t="shared" si="12"/>
        <v>78</v>
      </c>
      <c r="J111" s="64">
        <f t="shared" si="10"/>
        <v>140400</v>
      </c>
      <c r="K111" s="110">
        <f t="shared" si="13"/>
        <v>78</v>
      </c>
      <c r="L111" s="110"/>
      <c r="M111" s="64">
        <f t="shared" si="14"/>
        <v>78</v>
      </c>
      <c r="N111" s="64">
        <f t="shared" si="11"/>
        <v>5460</v>
      </c>
      <c r="O111" s="110">
        <f t="shared" si="15"/>
        <v>145860</v>
      </c>
    </row>
    <row r="112" spans="1:15" x14ac:dyDescent="0.2">
      <c r="A112" s="113">
        <v>11.3</v>
      </c>
      <c r="B112" s="18" t="s">
        <v>97</v>
      </c>
      <c r="C112" s="36"/>
      <c r="D112" s="36"/>
      <c r="E112" s="145"/>
      <c r="F112" s="145"/>
      <c r="G112" s="146"/>
      <c r="H112" s="146"/>
      <c r="I112" s="146"/>
      <c r="J112" s="64">
        <f t="shared" si="10"/>
        <v>0</v>
      </c>
      <c r="K112" s="146"/>
      <c r="L112" s="146"/>
      <c r="M112" s="146"/>
      <c r="N112" s="64">
        <f t="shared" si="11"/>
        <v>0</v>
      </c>
      <c r="O112" s="147"/>
    </row>
    <row r="113" spans="1:15" x14ac:dyDescent="0.2">
      <c r="A113" s="156" t="s">
        <v>36</v>
      </c>
      <c r="B113" s="148" t="s">
        <v>98</v>
      </c>
      <c r="C113" s="149" t="s">
        <v>19</v>
      </c>
      <c r="D113" s="155">
        <v>8</v>
      </c>
      <c r="E113" s="151">
        <v>3500</v>
      </c>
      <c r="F113" s="151">
        <v>1000</v>
      </c>
      <c r="G113" s="152">
        <v>10</v>
      </c>
      <c r="H113" s="126"/>
      <c r="I113" s="64">
        <f>H113+G113</f>
        <v>10</v>
      </c>
      <c r="J113" s="64">
        <f t="shared" si="10"/>
        <v>35000</v>
      </c>
      <c r="K113" s="64">
        <f>G113</f>
        <v>10</v>
      </c>
      <c r="L113" s="64"/>
      <c r="M113" s="64">
        <f>L113+K113</f>
        <v>10</v>
      </c>
      <c r="N113" s="64">
        <f t="shared" si="11"/>
        <v>10000</v>
      </c>
      <c r="O113" s="64">
        <f>N113+J113</f>
        <v>45000</v>
      </c>
    </row>
    <row r="114" spans="1:15" ht="31.5" x14ac:dyDescent="0.2">
      <c r="A114" s="43">
        <v>12</v>
      </c>
      <c r="B114" s="18" t="s">
        <v>99</v>
      </c>
      <c r="C114" s="36"/>
      <c r="D114" s="36"/>
      <c r="E114" s="41"/>
      <c r="F114" s="41"/>
      <c r="G114" s="41"/>
      <c r="H114" s="41"/>
      <c r="I114" s="41"/>
      <c r="J114" s="37"/>
      <c r="K114" s="41"/>
      <c r="L114" s="41"/>
      <c r="M114" s="41"/>
      <c r="N114" s="41"/>
      <c r="O114" s="41"/>
    </row>
    <row r="115" spans="1:15" ht="31.5" x14ac:dyDescent="0.25">
      <c r="A115" s="34"/>
      <c r="B115" s="18" t="s">
        <v>100</v>
      </c>
      <c r="C115" s="36"/>
      <c r="D115" s="36"/>
      <c r="E115" s="41"/>
      <c r="F115" s="41"/>
      <c r="G115" s="41"/>
      <c r="H115" s="41"/>
      <c r="I115" s="41"/>
      <c r="J115" s="37"/>
      <c r="K115" s="41"/>
      <c r="L115" s="41"/>
      <c r="M115" s="41"/>
      <c r="N115" s="41"/>
      <c r="O115" s="41"/>
    </row>
    <row r="116" spans="1:15" x14ac:dyDescent="0.25">
      <c r="A116" s="34"/>
      <c r="B116" s="18" t="s">
        <v>101</v>
      </c>
      <c r="C116" s="36"/>
      <c r="D116" s="36"/>
      <c r="E116" s="41"/>
      <c r="F116" s="41"/>
      <c r="G116" s="41"/>
      <c r="H116" s="41"/>
      <c r="I116" s="41"/>
      <c r="J116" s="37"/>
      <c r="K116" s="41"/>
      <c r="L116" s="41"/>
      <c r="M116" s="41"/>
      <c r="N116" s="41"/>
      <c r="O116" s="41"/>
    </row>
    <row r="117" spans="1:15" x14ac:dyDescent="0.2">
      <c r="A117" s="157">
        <v>12.1</v>
      </c>
      <c r="B117" s="148" t="s">
        <v>102</v>
      </c>
      <c r="C117" s="149" t="s">
        <v>65</v>
      </c>
      <c r="D117" s="155">
        <v>55</v>
      </c>
      <c r="E117" s="151">
        <v>495</v>
      </c>
      <c r="F117" s="151">
        <v>120</v>
      </c>
      <c r="G117" s="151">
        <v>0</v>
      </c>
      <c r="H117" s="126">
        <v>50</v>
      </c>
      <c r="I117" s="64">
        <f>H117+G117</f>
        <v>50</v>
      </c>
      <c r="J117" s="64">
        <f t="shared" si="10"/>
        <v>24750</v>
      </c>
      <c r="K117" s="64">
        <f t="shared" ref="K117:K118" si="16">G117</f>
        <v>0</v>
      </c>
      <c r="L117" s="64">
        <v>50</v>
      </c>
      <c r="M117" s="64">
        <f>L117+K117</f>
        <v>50</v>
      </c>
      <c r="N117" s="64">
        <f t="shared" ref="N117" si="17">M117*F117</f>
        <v>6000</v>
      </c>
      <c r="O117" s="64">
        <f t="shared" ref="O117:O118" si="18">N117+J117</f>
        <v>30750</v>
      </c>
    </row>
    <row r="118" spans="1:15" x14ac:dyDescent="0.2">
      <c r="A118" s="97">
        <v>12.2</v>
      </c>
      <c r="B118" s="93" t="s">
        <v>98</v>
      </c>
      <c r="C118" s="94" t="s">
        <v>65</v>
      </c>
      <c r="D118" s="95">
        <v>60</v>
      </c>
      <c r="E118" s="96">
        <v>590</v>
      </c>
      <c r="F118" s="96">
        <v>120</v>
      </c>
      <c r="G118" s="96">
        <v>165</v>
      </c>
      <c r="H118" s="102"/>
      <c r="I118" s="64">
        <f>H118+G118</f>
        <v>165</v>
      </c>
      <c r="J118" s="64">
        <f t="shared" si="10"/>
        <v>97350</v>
      </c>
      <c r="K118" s="110">
        <f t="shared" si="16"/>
        <v>165</v>
      </c>
      <c r="L118" s="110"/>
      <c r="M118" s="64">
        <f>L118+K118</f>
        <v>165</v>
      </c>
      <c r="N118" s="64">
        <f t="shared" si="11"/>
        <v>19800</v>
      </c>
      <c r="O118" s="110">
        <f t="shared" si="18"/>
        <v>117150</v>
      </c>
    </row>
    <row r="119" spans="1:15" ht="31.5" x14ac:dyDescent="0.2">
      <c r="A119" s="103">
        <v>13</v>
      </c>
      <c r="B119" s="114" t="s">
        <v>103</v>
      </c>
      <c r="C119" s="106"/>
      <c r="D119" s="130"/>
      <c r="E119" s="108"/>
      <c r="F119" s="98"/>
      <c r="G119" s="108"/>
      <c r="H119" s="98"/>
      <c r="I119" s="98"/>
      <c r="J119" s="37"/>
      <c r="K119" s="108"/>
      <c r="L119" s="98"/>
      <c r="M119" s="98"/>
      <c r="N119" s="41"/>
      <c r="O119" s="108"/>
    </row>
    <row r="120" spans="1:15" ht="31.5" x14ac:dyDescent="0.25">
      <c r="A120" s="104"/>
      <c r="B120" s="114" t="s">
        <v>104</v>
      </c>
      <c r="C120" s="107"/>
      <c r="D120" s="130"/>
      <c r="E120" s="109"/>
      <c r="F120" s="98"/>
      <c r="G120" s="109"/>
      <c r="H120" s="98"/>
      <c r="I120" s="98"/>
      <c r="J120" s="37"/>
      <c r="K120" s="109"/>
      <c r="L120" s="98"/>
      <c r="M120" s="98"/>
      <c r="N120" s="41"/>
      <c r="O120" s="109"/>
    </row>
    <row r="121" spans="1:15" ht="31.5" x14ac:dyDescent="0.25">
      <c r="A121" s="104"/>
      <c r="B121" s="114" t="s">
        <v>105</v>
      </c>
      <c r="C121" s="107"/>
      <c r="D121" s="130"/>
      <c r="E121" s="109"/>
      <c r="F121" s="98"/>
      <c r="G121" s="109"/>
      <c r="H121" s="98"/>
      <c r="I121" s="98"/>
      <c r="J121" s="37"/>
      <c r="K121" s="109"/>
      <c r="L121" s="98"/>
      <c r="M121" s="98"/>
      <c r="N121" s="41"/>
      <c r="O121" s="109"/>
    </row>
    <row r="122" spans="1:15" x14ac:dyDescent="0.2">
      <c r="A122" s="160">
        <v>13.1</v>
      </c>
      <c r="B122" s="163" t="s">
        <v>102</v>
      </c>
      <c r="C122" s="25" t="s">
        <v>19</v>
      </c>
      <c r="D122" s="165">
        <v>16</v>
      </c>
      <c r="E122" s="64">
        <v>2500</v>
      </c>
      <c r="F122" s="126">
        <v>1000</v>
      </c>
      <c r="G122" s="64">
        <v>0</v>
      </c>
      <c r="H122" s="126"/>
      <c r="I122" s="64">
        <f t="shared" ref="I122:I123" si="19">H122+G122</f>
        <v>0</v>
      </c>
      <c r="J122" s="64">
        <f t="shared" si="10"/>
        <v>0</v>
      </c>
      <c r="K122" s="64">
        <f t="shared" ref="K122:K123" si="20">G122</f>
        <v>0</v>
      </c>
      <c r="L122" s="126"/>
      <c r="M122" s="64">
        <f>L122+K122</f>
        <v>0</v>
      </c>
      <c r="N122" s="64">
        <f t="shared" si="11"/>
        <v>0</v>
      </c>
      <c r="O122" s="64">
        <f t="shared" ref="O122:O123" si="21">N122+J122</f>
        <v>0</v>
      </c>
    </row>
    <row r="123" spans="1:15" x14ac:dyDescent="0.2">
      <c r="A123" s="160">
        <v>13.2</v>
      </c>
      <c r="B123" s="163" t="s">
        <v>98</v>
      </c>
      <c r="C123" s="25" t="s">
        <v>19</v>
      </c>
      <c r="D123" s="165">
        <v>18</v>
      </c>
      <c r="E123" s="64">
        <v>3800</v>
      </c>
      <c r="F123" s="126">
        <v>1000</v>
      </c>
      <c r="G123" s="64">
        <v>33</v>
      </c>
      <c r="H123" s="126"/>
      <c r="I123" s="64">
        <f t="shared" si="19"/>
        <v>33</v>
      </c>
      <c r="J123" s="64">
        <f t="shared" si="10"/>
        <v>125400</v>
      </c>
      <c r="K123" s="64">
        <f t="shared" si="20"/>
        <v>33</v>
      </c>
      <c r="L123" s="126"/>
      <c r="M123" s="64">
        <f>L123+K123</f>
        <v>33</v>
      </c>
      <c r="N123" s="64">
        <f t="shared" si="11"/>
        <v>33000</v>
      </c>
      <c r="O123" s="64">
        <f t="shared" si="21"/>
        <v>158400</v>
      </c>
    </row>
    <row r="124" spans="1:15" ht="31.5" x14ac:dyDescent="0.2">
      <c r="A124" s="143">
        <v>14</v>
      </c>
      <c r="B124" s="114" t="s">
        <v>106</v>
      </c>
      <c r="C124" s="107"/>
      <c r="D124" s="130"/>
      <c r="E124" s="109"/>
      <c r="F124" s="98"/>
      <c r="G124" s="109"/>
      <c r="H124" s="98"/>
      <c r="I124" s="98"/>
      <c r="J124" s="37"/>
      <c r="K124" s="109"/>
      <c r="L124" s="98"/>
      <c r="M124" s="98"/>
      <c r="N124" s="41"/>
      <c r="O124" s="109"/>
    </row>
    <row r="125" spans="1:15" ht="31.5" x14ac:dyDescent="0.25">
      <c r="A125" s="104"/>
      <c r="B125" s="114" t="s">
        <v>107</v>
      </c>
      <c r="C125" s="107"/>
      <c r="D125" s="130"/>
      <c r="E125" s="109"/>
      <c r="F125" s="98"/>
      <c r="G125" s="109"/>
      <c r="H125" s="98"/>
      <c r="I125" s="98"/>
      <c r="J125" s="37"/>
      <c r="K125" s="109"/>
      <c r="L125" s="98"/>
      <c r="M125" s="98"/>
      <c r="N125" s="41"/>
      <c r="O125" s="109"/>
    </row>
    <row r="126" spans="1:15" ht="47.25" x14ac:dyDescent="0.2">
      <c r="A126" s="161"/>
      <c r="B126" s="158" t="s">
        <v>188</v>
      </c>
      <c r="C126" s="164" t="s">
        <v>92</v>
      </c>
      <c r="D126" s="159">
        <v>2000</v>
      </c>
      <c r="E126" s="142">
        <v>34</v>
      </c>
      <c r="F126" s="123">
        <v>15</v>
      </c>
      <c r="G126" s="142">
        <v>1756</v>
      </c>
      <c r="H126" s="123">
        <v>150</v>
      </c>
      <c r="I126" s="64">
        <f>H126+G126</f>
        <v>1906</v>
      </c>
      <c r="J126" s="64">
        <f t="shared" si="10"/>
        <v>64804</v>
      </c>
      <c r="K126" s="142">
        <f>G126</f>
        <v>1756</v>
      </c>
      <c r="L126" s="123">
        <v>150</v>
      </c>
      <c r="M126" s="64">
        <f>L126+K126</f>
        <v>1906</v>
      </c>
      <c r="N126" s="64">
        <f t="shared" si="11"/>
        <v>28590</v>
      </c>
      <c r="O126" s="142">
        <f>N126+J126</f>
        <v>93394</v>
      </c>
    </row>
    <row r="127" spans="1:15" ht="31.5" x14ac:dyDescent="0.2">
      <c r="A127" s="143">
        <v>15</v>
      </c>
      <c r="B127" s="114" t="s">
        <v>108</v>
      </c>
      <c r="C127" s="107"/>
      <c r="D127" s="130"/>
      <c r="E127" s="109"/>
      <c r="F127" s="98"/>
      <c r="G127" s="109"/>
      <c r="H127" s="98"/>
      <c r="I127" s="98"/>
      <c r="J127" s="37"/>
      <c r="K127" s="109"/>
      <c r="L127" s="98"/>
      <c r="M127" s="98"/>
      <c r="N127" s="41"/>
      <c r="O127" s="109"/>
    </row>
    <row r="128" spans="1:15" ht="31.5" x14ac:dyDescent="0.25">
      <c r="A128" s="104"/>
      <c r="B128" s="114" t="s">
        <v>109</v>
      </c>
      <c r="C128" s="107"/>
      <c r="D128" s="130"/>
      <c r="E128" s="109"/>
      <c r="F128" s="98"/>
      <c r="G128" s="109"/>
      <c r="H128" s="98"/>
      <c r="I128" s="98"/>
      <c r="J128" s="37"/>
      <c r="K128" s="109"/>
      <c r="L128" s="98"/>
      <c r="M128" s="98"/>
      <c r="N128" s="41"/>
      <c r="O128" s="109"/>
    </row>
    <row r="129" spans="1:15" ht="31.5" x14ac:dyDescent="0.25">
      <c r="A129" s="104"/>
      <c r="B129" s="114" t="s">
        <v>110</v>
      </c>
      <c r="C129" s="107"/>
      <c r="D129" s="130"/>
      <c r="E129" s="109"/>
      <c r="F129" s="98"/>
      <c r="G129" s="109"/>
      <c r="H129" s="98"/>
      <c r="I129" s="98"/>
      <c r="J129" s="37"/>
      <c r="K129" s="109"/>
      <c r="L129" s="98"/>
      <c r="M129" s="98"/>
      <c r="N129" s="41"/>
      <c r="O129" s="109"/>
    </row>
    <row r="130" spans="1:15" ht="31.5" x14ac:dyDescent="0.25">
      <c r="A130" s="104"/>
      <c r="B130" s="114" t="s">
        <v>111</v>
      </c>
      <c r="C130" s="107"/>
      <c r="D130" s="130"/>
      <c r="E130" s="109"/>
      <c r="F130" s="98"/>
      <c r="G130" s="109"/>
      <c r="H130" s="98"/>
      <c r="I130" s="98"/>
      <c r="J130" s="37"/>
      <c r="K130" s="109"/>
      <c r="L130" s="98"/>
      <c r="M130" s="98"/>
      <c r="N130" s="41"/>
      <c r="O130" s="109"/>
    </row>
    <row r="131" spans="1:15" ht="31.5" x14ac:dyDescent="0.25">
      <c r="A131" s="104"/>
      <c r="B131" s="114" t="s">
        <v>112</v>
      </c>
      <c r="C131" s="107"/>
      <c r="D131" s="130"/>
      <c r="E131" s="109"/>
      <c r="F131" s="98"/>
      <c r="G131" s="109"/>
      <c r="H131" s="98"/>
      <c r="I131" s="98"/>
      <c r="J131" s="37"/>
      <c r="K131" s="109"/>
      <c r="L131" s="98"/>
      <c r="M131" s="98"/>
      <c r="N131" s="41"/>
      <c r="O131" s="109"/>
    </row>
    <row r="132" spans="1:15" x14ac:dyDescent="0.2">
      <c r="A132" s="162">
        <v>15.1</v>
      </c>
      <c r="B132" s="163" t="s">
        <v>37</v>
      </c>
      <c r="C132" s="25" t="s">
        <v>65</v>
      </c>
      <c r="D132" s="165">
        <v>120</v>
      </c>
      <c r="E132" s="64">
        <v>690</v>
      </c>
      <c r="F132" s="126">
        <v>130</v>
      </c>
      <c r="G132" s="117">
        <v>57</v>
      </c>
      <c r="H132" s="194"/>
      <c r="I132" s="64">
        <f>H132+G132</f>
        <v>57</v>
      </c>
      <c r="J132" s="64">
        <f t="shared" si="10"/>
        <v>39330</v>
      </c>
      <c r="K132" s="117">
        <f>G132</f>
        <v>57</v>
      </c>
      <c r="L132" s="194"/>
      <c r="M132" s="64">
        <f>L132+K132</f>
        <v>57</v>
      </c>
      <c r="N132" s="64">
        <f t="shared" si="11"/>
        <v>7410</v>
      </c>
      <c r="O132" s="64">
        <f>N132+J132</f>
        <v>46740</v>
      </c>
    </row>
    <row r="133" spans="1:15" ht="31.5" x14ac:dyDescent="0.2">
      <c r="A133" s="43">
        <v>16</v>
      </c>
      <c r="B133" s="18" t="s">
        <v>113</v>
      </c>
      <c r="C133" s="36"/>
      <c r="D133" s="36"/>
      <c r="E133" s="41"/>
      <c r="F133" s="41"/>
      <c r="G133" s="41"/>
      <c r="H133" s="41"/>
      <c r="I133" s="41"/>
      <c r="J133" s="37"/>
      <c r="K133" s="41"/>
      <c r="L133" s="41"/>
      <c r="M133" s="41"/>
      <c r="N133" s="41"/>
      <c r="O133" s="41"/>
    </row>
    <row r="134" spans="1:15" ht="31.5" x14ac:dyDescent="0.25">
      <c r="A134" s="34"/>
      <c r="B134" s="18" t="s">
        <v>114</v>
      </c>
      <c r="C134" s="36"/>
      <c r="D134" s="36"/>
      <c r="E134" s="41"/>
      <c r="F134" s="41"/>
      <c r="G134" s="41"/>
      <c r="H134" s="41"/>
      <c r="I134" s="41"/>
      <c r="J134" s="37"/>
      <c r="K134" s="41"/>
      <c r="L134" s="41"/>
      <c r="M134" s="41"/>
      <c r="N134" s="41"/>
      <c r="O134" s="41"/>
    </row>
    <row r="135" spans="1:15" ht="47.25" x14ac:dyDescent="0.2">
      <c r="A135" s="19"/>
      <c r="B135" s="32" t="s">
        <v>189</v>
      </c>
      <c r="C135" s="17" t="s">
        <v>48</v>
      </c>
      <c r="D135" s="16">
        <v>1</v>
      </c>
      <c r="E135" s="31">
        <v>45000</v>
      </c>
      <c r="F135" s="31">
        <v>15000</v>
      </c>
      <c r="G135" s="31">
        <v>1</v>
      </c>
      <c r="H135" s="123"/>
      <c r="I135" s="64">
        <f>H135+G135</f>
        <v>1</v>
      </c>
      <c r="J135" s="64">
        <f t="shared" si="10"/>
        <v>45000</v>
      </c>
      <c r="K135" s="142">
        <f>G135</f>
        <v>1</v>
      </c>
      <c r="L135" s="123"/>
      <c r="M135" s="64">
        <f>L135+K135</f>
        <v>1</v>
      </c>
      <c r="N135" s="64">
        <f t="shared" si="11"/>
        <v>15000</v>
      </c>
      <c r="O135" s="142">
        <f>N135+J135</f>
        <v>60000</v>
      </c>
    </row>
    <row r="136" spans="1:15" ht="31.5" x14ac:dyDescent="0.2">
      <c r="A136" s="43">
        <v>17</v>
      </c>
      <c r="B136" s="15" t="s">
        <v>115</v>
      </c>
      <c r="C136" s="33"/>
      <c r="D136" s="33"/>
      <c r="E136" s="40"/>
      <c r="F136" s="40"/>
      <c r="G136" s="40"/>
      <c r="H136" s="40"/>
      <c r="I136" s="40"/>
      <c r="J136" s="37"/>
      <c r="K136" s="40"/>
      <c r="L136" s="40"/>
      <c r="M136" s="40"/>
      <c r="N136" s="41"/>
      <c r="O136" s="40"/>
    </row>
    <row r="137" spans="1:15" ht="31.5" x14ac:dyDescent="0.25">
      <c r="A137" s="34"/>
      <c r="B137" s="18" t="s">
        <v>116</v>
      </c>
      <c r="C137" s="36"/>
      <c r="D137" s="36"/>
      <c r="E137" s="41"/>
      <c r="F137" s="41"/>
      <c r="G137" s="41"/>
      <c r="H137" s="41"/>
      <c r="I137" s="41"/>
      <c r="J137" s="37"/>
      <c r="K137" s="41"/>
      <c r="L137" s="41"/>
      <c r="M137" s="41"/>
      <c r="N137" s="41"/>
      <c r="O137" s="41"/>
    </row>
    <row r="138" spans="1:15" ht="31.5" x14ac:dyDescent="0.25">
      <c r="A138" s="34"/>
      <c r="B138" s="18" t="s">
        <v>117</v>
      </c>
      <c r="C138" s="36"/>
      <c r="D138" s="36"/>
      <c r="E138" s="41"/>
      <c r="F138" s="41"/>
      <c r="G138" s="41"/>
      <c r="H138" s="98"/>
      <c r="I138" s="98"/>
      <c r="J138" s="37"/>
      <c r="K138" s="109"/>
      <c r="L138" s="98"/>
      <c r="M138" s="98"/>
      <c r="N138" s="41"/>
      <c r="O138" s="109"/>
    </row>
    <row r="139" spans="1:15" ht="47.25" x14ac:dyDescent="0.2">
      <c r="A139" s="19"/>
      <c r="B139" s="32" t="s">
        <v>190</v>
      </c>
      <c r="C139" s="17" t="s">
        <v>48</v>
      </c>
      <c r="D139" s="16">
        <v>1</v>
      </c>
      <c r="E139" s="31">
        <v>100000</v>
      </c>
      <c r="F139" s="31">
        <v>35000</v>
      </c>
      <c r="G139" s="31">
        <v>1</v>
      </c>
      <c r="H139" s="123"/>
      <c r="I139" s="64">
        <f>H139+G139</f>
        <v>1</v>
      </c>
      <c r="J139" s="64">
        <f t="shared" si="10"/>
        <v>100000</v>
      </c>
      <c r="K139" s="142">
        <f>G139</f>
        <v>1</v>
      </c>
      <c r="L139" s="123"/>
      <c r="M139" s="64">
        <f>L139+K139</f>
        <v>1</v>
      </c>
      <c r="N139" s="64">
        <f t="shared" si="11"/>
        <v>35000</v>
      </c>
      <c r="O139" s="142">
        <f>N139+J139</f>
        <v>135000</v>
      </c>
    </row>
    <row r="140" spans="1:15" ht="31.5" x14ac:dyDescent="0.2">
      <c r="A140" s="43">
        <v>18</v>
      </c>
      <c r="B140" s="15" t="s">
        <v>118</v>
      </c>
      <c r="C140" s="33"/>
      <c r="D140" s="33"/>
      <c r="E140" s="40"/>
      <c r="F140" s="40"/>
      <c r="G140" s="40"/>
      <c r="H140" s="40"/>
      <c r="I140" s="40"/>
      <c r="J140" s="37"/>
      <c r="K140" s="40"/>
      <c r="L140" s="40"/>
      <c r="M140" s="40"/>
      <c r="N140" s="41"/>
      <c r="O140" s="40"/>
    </row>
    <row r="141" spans="1:15" ht="31.5" x14ac:dyDescent="0.25">
      <c r="A141" s="34"/>
      <c r="B141" s="18" t="s">
        <v>119</v>
      </c>
      <c r="C141" s="36"/>
      <c r="D141" s="36"/>
      <c r="E141" s="41"/>
      <c r="F141" s="41"/>
      <c r="G141" s="41"/>
      <c r="H141" s="41"/>
      <c r="I141" s="41"/>
      <c r="J141" s="37"/>
      <c r="K141" s="41"/>
      <c r="L141" s="41"/>
      <c r="M141" s="41"/>
      <c r="N141" s="41"/>
      <c r="O141" s="41"/>
    </row>
    <row r="142" spans="1:15" ht="63" x14ac:dyDescent="0.2">
      <c r="A142" s="44"/>
      <c r="B142" s="32" t="s">
        <v>191</v>
      </c>
      <c r="C142" s="17" t="s">
        <v>48</v>
      </c>
      <c r="D142" s="16">
        <v>1</v>
      </c>
      <c r="E142" s="31">
        <v>25000</v>
      </c>
      <c r="F142" s="31">
        <v>10000</v>
      </c>
      <c r="G142" s="31">
        <v>1</v>
      </c>
      <c r="H142" s="123"/>
      <c r="I142" s="64">
        <f>H142+G142</f>
        <v>1</v>
      </c>
      <c r="J142" s="64">
        <f t="shared" ref="J140:J142" si="22">I142*E142</f>
        <v>25000</v>
      </c>
      <c r="K142" s="142">
        <f>G142</f>
        <v>1</v>
      </c>
      <c r="L142" s="123"/>
      <c r="M142" s="64">
        <f>L142+K142</f>
        <v>1</v>
      </c>
      <c r="N142" s="64">
        <f t="shared" ref="N140:N142" si="23">M142*F142</f>
        <v>10000</v>
      </c>
      <c r="O142" s="142">
        <f>N142+J142</f>
        <v>35000</v>
      </c>
    </row>
    <row r="143" spans="1:15" ht="21" customHeight="1" x14ac:dyDescent="0.2">
      <c r="A143" s="10"/>
      <c r="B143" s="45" t="s">
        <v>120</v>
      </c>
      <c r="C143" s="9"/>
      <c r="D143" s="9"/>
      <c r="E143" s="10"/>
      <c r="F143" s="10"/>
      <c r="G143" s="10"/>
      <c r="H143" s="10"/>
      <c r="I143" s="10"/>
      <c r="J143" s="10"/>
      <c r="K143" s="10"/>
      <c r="L143" s="10"/>
      <c r="M143" s="10"/>
      <c r="N143" s="10"/>
      <c r="O143" s="47">
        <f>SUM(O6:O142)</f>
        <v>7078634</v>
      </c>
    </row>
  </sheetData>
  <mergeCells count="20">
    <mergeCell ref="H6:H7"/>
    <mergeCell ref="I6:I7"/>
    <mergeCell ref="L6:L7"/>
    <mergeCell ref="M6:M7"/>
    <mergeCell ref="K6:K7"/>
    <mergeCell ref="N6:N7"/>
    <mergeCell ref="G5:O5"/>
    <mergeCell ref="A1:O1"/>
    <mergeCell ref="A2:O2"/>
    <mergeCell ref="A3:B3"/>
    <mergeCell ref="A4:B4"/>
    <mergeCell ref="A6:A7"/>
    <mergeCell ref="B6:B7"/>
    <mergeCell ref="C6:C7"/>
    <mergeCell ref="D6:D7"/>
    <mergeCell ref="E6:E7"/>
    <mergeCell ref="A5:F5"/>
    <mergeCell ref="F6:F7"/>
    <mergeCell ref="G6:G7"/>
    <mergeCell ref="J6:J7"/>
  </mergeCells>
  <printOptions horizontalCentered="1"/>
  <pageMargins left="0" right="0" top="0.75" bottom="0.75" header="0.3" footer="0.3"/>
  <pageSetup paperSize="9" scale="81" orientation="landscape" r:id="rId1"/>
  <rowBreaks count="7" manualBreakCount="7">
    <brk id="29" max="16383" man="1"/>
    <brk id="66" max="16383" man="1"/>
    <brk id="78" max="16383" man="1"/>
    <brk id="90" max="16383" man="1"/>
    <brk id="102" max="16383" man="1"/>
    <brk id="118" max="16383" man="1"/>
    <brk id="13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6F67D-CBAB-4664-AED6-BDB95A1733AB}">
  <dimension ref="A1:O58"/>
  <sheetViews>
    <sheetView view="pageBreakPreview" zoomScale="60" zoomScaleNormal="115" workbookViewId="0">
      <selection activeCell="P17" sqref="P17"/>
    </sheetView>
  </sheetViews>
  <sheetFormatPr defaultRowHeight="12.75" x14ac:dyDescent="0.2"/>
  <cols>
    <col min="1" max="1" width="8.5" style="68" bestFit="1" customWidth="1"/>
    <col min="2" max="2" width="57.6640625" style="1" customWidth="1"/>
    <col min="3" max="3" width="7.1640625" style="2" bestFit="1" customWidth="1"/>
    <col min="4" max="4" width="8.5" style="2" customWidth="1"/>
    <col min="5" max="5" width="12.83203125" style="1" customWidth="1"/>
    <col min="6" max="6" width="10.6640625" style="1" customWidth="1"/>
    <col min="7" max="9" width="10.1640625" style="1" customWidth="1"/>
    <col min="10" max="10" width="11.5" style="1" customWidth="1"/>
    <col min="11" max="13" width="9.83203125" style="1" customWidth="1"/>
    <col min="14" max="14" width="10.6640625" style="1" customWidth="1"/>
    <col min="15" max="15" width="15.6640625" style="1" customWidth="1"/>
    <col min="16" max="16384" width="9.33203125" style="1"/>
  </cols>
  <sheetData>
    <row r="1" spans="1:15" ht="17.25" customHeight="1" x14ac:dyDescent="0.2">
      <c r="A1" s="183" t="s">
        <v>128</v>
      </c>
      <c r="B1" s="183"/>
      <c r="C1" s="183"/>
      <c r="D1" s="183"/>
      <c r="E1" s="183"/>
      <c r="F1" s="183"/>
      <c r="G1" s="183"/>
      <c r="H1" s="183"/>
      <c r="I1" s="183"/>
      <c r="J1" s="183"/>
      <c r="K1" s="183"/>
      <c r="L1" s="183"/>
      <c r="M1" s="183"/>
      <c r="N1" s="183"/>
      <c r="O1" s="183"/>
    </row>
    <row r="2" spans="1:15" ht="16.7" customHeight="1" x14ac:dyDescent="0.2">
      <c r="A2" s="184" t="s">
        <v>129</v>
      </c>
      <c r="B2" s="184"/>
      <c r="C2" s="184"/>
      <c r="D2" s="184"/>
      <c r="E2" s="184"/>
      <c r="F2" s="184"/>
      <c r="G2" s="184"/>
      <c r="H2" s="184"/>
      <c r="I2" s="184"/>
      <c r="J2" s="184"/>
      <c r="K2" s="184"/>
      <c r="L2" s="184"/>
      <c r="M2" s="184"/>
      <c r="N2" s="184"/>
      <c r="O2" s="184"/>
    </row>
    <row r="3" spans="1:15" ht="18.2" customHeight="1" x14ac:dyDescent="0.2">
      <c r="A3" s="183" t="s">
        <v>130</v>
      </c>
      <c r="B3" s="183"/>
      <c r="C3" s="3"/>
      <c r="D3" s="3"/>
      <c r="E3" s="4"/>
      <c r="F3" s="4"/>
      <c r="G3" s="4"/>
      <c r="H3" s="4"/>
      <c r="I3" s="4"/>
      <c r="J3" s="4"/>
      <c r="K3" s="4"/>
      <c r="L3" s="4"/>
      <c r="M3" s="4"/>
      <c r="N3" s="4"/>
      <c r="O3" s="5" t="s">
        <v>131</v>
      </c>
    </row>
    <row r="4" spans="1:15" ht="24.75" customHeight="1" x14ac:dyDescent="0.2">
      <c r="A4" s="191" t="s">
        <v>132</v>
      </c>
      <c r="B4" s="191"/>
      <c r="C4" s="6"/>
      <c r="D4" s="6"/>
      <c r="E4" s="7"/>
      <c r="F4" s="7"/>
      <c r="G4" s="7"/>
      <c r="H4" s="7"/>
      <c r="I4" s="7"/>
      <c r="J4" s="7"/>
      <c r="K4" s="7"/>
      <c r="L4" s="7"/>
      <c r="M4" s="7"/>
      <c r="N4" s="7"/>
      <c r="O4" s="8" t="s">
        <v>133</v>
      </c>
    </row>
    <row r="5" spans="1:15" s="11" customFormat="1" ht="27.75" customHeight="1" x14ac:dyDescent="0.2">
      <c r="A5" s="186" t="s">
        <v>121</v>
      </c>
      <c r="B5" s="186" t="s">
        <v>122</v>
      </c>
      <c r="C5" s="186" t="s">
        <v>123</v>
      </c>
      <c r="D5" s="186" t="s">
        <v>126</v>
      </c>
      <c r="E5" s="76" t="s">
        <v>124</v>
      </c>
      <c r="F5" s="76" t="s">
        <v>125</v>
      </c>
      <c r="G5" s="181" t="s">
        <v>215</v>
      </c>
      <c r="H5" s="181" t="s">
        <v>213</v>
      </c>
      <c r="I5" s="181" t="s">
        <v>214</v>
      </c>
      <c r="J5" s="181" t="s">
        <v>208</v>
      </c>
      <c r="K5" s="181" t="s">
        <v>215</v>
      </c>
      <c r="L5" s="181" t="s">
        <v>213</v>
      </c>
      <c r="M5" s="181" t="s">
        <v>214</v>
      </c>
      <c r="N5" s="181" t="s">
        <v>209</v>
      </c>
      <c r="O5" s="186" t="s">
        <v>171</v>
      </c>
    </row>
    <row r="6" spans="1:15" s="11" customFormat="1" ht="24.75" customHeight="1" x14ac:dyDescent="0.2">
      <c r="A6" s="187"/>
      <c r="B6" s="187"/>
      <c r="C6" s="187"/>
      <c r="D6" s="187"/>
      <c r="E6" s="20" t="s">
        <v>127</v>
      </c>
      <c r="F6" s="20" t="s">
        <v>127</v>
      </c>
      <c r="G6" s="181"/>
      <c r="H6" s="181"/>
      <c r="I6" s="181"/>
      <c r="J6" s="181"/>
      <c r="K6" s="181"/>
      <c r="L6" s="181"/>
      <c r="M6" s="181"/>
      <c r="N6" s="181"/>
      <c r="O6" s="187"/>
    </row>
    <row r="7" spans="1:15" ht="16.350000000000001" customHeight="1" x14ac:dyDescent="0.25">
      <c r="A7" s="30"/>
      <c r="B7" s="26" t="s">
        <v>134</v>
      </c>
      <c r="C7" s="73"/>
      <c r="D7" s="24"/>
      <c r="E7" s="63"/>
      <c r="F7" s="63"/>
      <c r="G7" s="63"/>
      <c r="H7" s="63"/>
      <c r="I7" s="63"/>
      <c r="J7" s="63"/>
      <c r="K7" s="63"/>
      <c r="L7" s="63"/>
      <c r="M7" s="63"/>
      <c r="N7" s="63"/>
      <c r="O7" s="63"/>
    </row>
    <row r="8" spans="1:15" ht="75.75" customHeight="1" x14ac:dyDescent="0.25">
      <c r="A8" s="28"/>
      <c r="B8" s="22" t="s">
        <v>136</v>
      </c>
      <c r="C8" s="73"/>
      <c r="D8" s="24"/>
      <c r="E8" s="64"/>
      <c r="F8" s="64"/>
      <c r="G8" s="64"/>
      <c r="H8" s="64"/>
      <c r="I8" s="64"/>
      <c r="J8" s="64"/>
      <c r="K8" s="64"/>
      <c r="L8" s="64"/>
      <c r="M8" s="64"/>
      <c r="N8" s="64"/>
      <c r="O8" s="64"/>
    </row>
    <row r="9" spans="1:15" ht="138.75" customHeight="1" x14ac:dyDescent="0.25">
      <c r="A9" s="29">
        <v>1.1000000000000001</v>
      </c>
      <c r="B9" s="77" t="s">
        <v>178</v>
      </c>
      <c r="C9" s="73"/>
      <c r="D9" s="24"/>
      <c r="E9" s="64"/>
      <c r="F9" s="64"/>
      <c r="G9" s="64"/>
      <c r="H9" s="64"/>
      <c r="I9" s="64"/>
      <c r="J9" s="64"/>
      <c r="K9" s="64"/>
      <c r="L9" s="64"/>
      <c r="M9" s="64"/>
      <c r="N9" s="64"/>
      <c r="O9" s="64"/>
    </row>
    <row r="10" spans="1:15" ht="14.25" customHeight="1" x14ac:dyDescent="0.2">
      <c r="A10" s="23" t="s">
        <v>36</v>
      </c>
      <c r="B10" s="22" t="s">
        <v>137</v>
      </c>
      <c r="C10" s="25" t="s">
        <v>135</v>
      </c>
      <c r="D10" s="24">
        <v>350</v>
      </c>
      <c r="E10" s="64">
        <v>630</v>
      </c>
      <c r="F10" s="64">
        <v>210</v>
      </c>
      <c r="G10" s="166">
        <v>526.6</v>
      </c>
      <c r="H10" s="166">
        <v>25</v>
      </c>
      <c r="I10" s="64">
        <f>H10+G10</f>
        <v>551.6</v>
      </c>
      <c r="J10" s="64">
        <f>I10*E10</f>
        <v>347508</v>
      </c>
      <c r="K10" s="64">
        <f>G10</f>
        <v>526.6</v>
      </c>
      <c r="L10" s="64">
        <v>25</v>
      </c>
      <c r="M10" s="64">
        <f>L10+K10</f>
        <v>551.6</v>
      </c>
      <c r="N10" s="64">
        <f>M10*F10</f>
        <v>115836</v>
      </c>
      <c r="O10" s="64">
        <f>N10+J10</f>
        <v>463344</v>
      </c>
    </row>
    <row r="11" spans="1:15" ht="15.75" x14ac:dyDescent="0.2">
      <c r="A11" s="23" t="s">
        <v>95</v>
      </c>
      <c r="B11" s="22" t="s">
        <v>138</v>
      </c>
      <c r="C11" s="25" t="s">
        <v>135</v>
      </c>
      <c r="D11" s="24">
        <v>30</v>
      </c>
      <c r="E11" s="64">
        <v>800</v>
      </c>
      <c r="F11" s="64">
        <v>230</v>
      </c>
      <c r="G11" s="64">
        <v>34</v>
      </c>
      <c r="H11" s="64"/>
      <c r="I11" s="64">
        <f>H11+G11</f>
        <v>34</v>
      </c>
      <c r="J11" s="64">
        <f>I11*E11</f>
        <v>27200</v>
      </c>
      <c r="K11" s="64">
        <f t="shared" ref="K11:K14" si="0">G11</f>
        <v>34</v>
      </c>
      <c r="L11" s="64"/>
      <c r="M11" s="64">
        <f>L11+K11</f>
        <v>34</v>
      </c>
      <c r="N11" s="64">
        <f>M11*F11</f>
        <v>7820</v>
      </c>
      <c r="O11" s="64">
        <f t="shared" ref="O11:O15" si="1">N11+J11</f>
        <v>35020</v>
      </c>
    </row>
    <row r="12" spans="1:15" ht="15.75" x14ac:dyDescent="0.2">
      <c r="A12" s="23" t="s">
        <v>139</v>
      </c>
      <c r="B12" s="22" t="s">
        <v>140</v>
      </c>
      <c r="C12" s="25" t="s">
        <v>135</v>
      </c>
      <c r="D12" s="24">
        <v>70</v>
      </c>
      <c r="E12" s="64">
        <v>950</v>
      </c>
      <c r="F12" s="64">
        <v>290</v>
      </c>
      <c r="G12" s="64">
        <v>73</v>
      </c>
      <c r="H12" s="64"/>
      <c r="I12" s="64">
        <f>H12+G12</f>
        <v>73</v>
      </c>
      <c r="J12" s="64">
        <f>I12*E12</f>
        <v>69350</v>
      </c>
      <c r="K12" s="64">
        <f t="shared" si="0"/>
        <v>73</v>
      </c>
      <c r="L12" s="64"/>
      <c r="M12" s="64">
        <f>L12+K12</f>
        <v>73</v>
      </c>
      <c r="N12" s="64">
        <f>M12*F12</f>
        <v>21170</v>
      </c>
      <c r="O12" s="64">
        <f t="shared" si="1"/>
        <v>90520</v>
      </c>
    </row>
    <row r="13" spans="1:15" ht="15.75" x14ac:dyDescent="0.2">
      <c r="A13" s="23" t="s">
        <v>141</v>
      </c>
      <c r="B13" s="22" t="s">
        <v>142</v>
      </c>
      <c r="C13" s="25" t="s">
        <v>135</v>
      </c>
      <c r="D13" s="24">
        <v>70</v>
      </c>
      <c r="E13" s="64">
        <v>1350</v>
      </c>
      <c r="F13" s="64">
        <v>310</v>
      </c>
      <c r="G13" s="64">
        <v>80</v>
      </c>
      <c r="H13" s="64"/>
      <c r="I13" s="64">
        <f>H13+G13</f>
        <v>80</v>
      </c>
      <c r="J13" s="64">
        <f>I13*E13</f>
        <v>108000</v>
      </c>
      <c r="K13" s="64">
        <f t="shared" si="0"/>
        <v>80</v>
      </c>
      <c r="L13" s="64"/>
      <c r="M13" s="64">
        <f>L13+K13</f>
        <v>80</v>
      </c>
      <c r="N13" s="64">
        <f>M13*F13</f>
        <v>24800</v>
      </c>
      <c r="O13" s="64">
        <f t="shared" si="1"/>
        <v>132800</v>
      </c>
    </row>
    <row r="14" spans="1:15" ht="15.75" x14ac:dyDescent="0.2">
      <c r="A14" s="23" t="s">
        <v>143</v>
      </c>
      <c r="B14" s="22" t="s">
        <v>144</v>
      </c>
      <c r="C14" s="25" t="s">
        <v>135</v>
      </c>
      <c r="D14" s="24">
        <v>20</v>
      </c>
      <c r="E14" s="64">
        <v>2190</v>
      </c>
      <c r="F14" s="64">
        <v>330</v>
      </c>
      <c r="G14" s="64">
        <v>32</v>
      </c>
      <c r="H14" s="64"/>
      <c r="I14" s="64">
        <f>H14+G14</f>
        <v>32</v>
      </c>
      <c r="J14" s="64">
        <f>I14*E14</f>
        <v>70080</v>
      </c>
      <c r="K14" s="64">
        <f t="shared" si="0"/>
        <v>32</v>
      </c>
      <c r="L14" s="64"/>
      <c r="M14" s="64">
        <f>L14+K14</f>
        <v>32</v>
      </c>
      <c r="N14" s="64">
        <f>M14*F14</f>
        <v>10560</v>
      </c>
      <c r="O14" s="64">
        <f t="shared" si="1"/>
        <v>80640</v>
      </c>
    </row>
    <row r="15" spans="1:15" ht="15.75" x14ac:dyDescent="0.2">
      <c r="A15" s="23" t="s">
        <v>145</v>
      </c>
      <c r="B15" s="22" t="s">
        <v>146</v>
      </c>
      <c r="C15" s="25" t="s">
        <v>135</v>
      </c>
      <c r="D15" s="24">
        <v>50</v>
      </c>
      <c r="E15" s="64">
        <v>2800</v>
      </c>
      <c r="F15" s="64">
        <v>450</v>
      </c>
      <c r="G15" s="117">
        <v>38.33</v>
      </c>
      <c r="H15" s="117"/>
      <c r="I15" s="64">
        <f>H15+G15</f>
        <v>38.33</v>
      </c>
      <c r="J15" s="64">
        <f>I15*E15</f>
        <v>107324</v>
      </c>
      <c r="K15" s="117">
        <v>38.33</v>
      </c>
      <c r="L15" s="117"/>
      <c r="M15" s="64">
        <f>L15+K15</f>
        <v>38.33</v>
      </c>
      <c r="N15" s="64">
        <f>M15*F15</f>
        <v>17248.5</v>
      </c>
      <c r="O15" s="64">
        <f t="shared" si="1"/>
        <v>124572.5</v>
      </c>
    </row>
    <row r="16" spans="1:15" ht="14.25" customHeight="1" x14ac:dyDescent="0.2">
      <c r="A16" s="29">
        <v>1.2</v>
      </c>
      <c r="B16" s="26" t="s">
        <v>147</v>
      </c>
      <c r="C16" s="192" t="s">
        <v>19</v>
      </c>
      <c r="D16" s="193">
        <v>46</v>
      </c>
      <c r="E16" s="188">
        <v>3700</v>
      </c>
      <c r="F16" s="188">
        <v>850</v>
      </c>
      <c r="G16" s="188">
        <v>22</v>
      </c>
      <c r="H16" s="195">
        <v>10</v>
      </c>
      <c r="I16" s="195">
        <f t="shared" ref="I16:I17" si="2">H16+G16</f>
        <v>32</v>
      </c>
      <c r="J16" s="195">
        <f t="shared" ref="J16:J17" si="3">I16*E16</f>
        <v>118400</v>
      </c>
      <c r="K16" s="188">
        <f>G16</f>
        <v>22</v>
      </c>
      <c r="L16" s="195">
        <v>10</v>
      </c>
      <c r="M16" s="195">
        <f t="shared" ref="M16:M17" si="4">L16+K16</f>
        <v>32</v>
      </c>
      <c r="N16" s="195">
        <f t="shared" ref="N16:N17" si="5">M16*F16</f>
        <v>27200</v>
      </c>
      <c r="O16" s="189">
        <f>N16+J16</f>
        <v>145600</v>
      </c>
    </row>
    <row r="17" spans="1:15" ht="31.5" x14ac:dyDescent="0.2">
      <c r="A17" s="23" t="s">
        <v>36</v>
      </c>
      <c r="B17" s="22" t="s">
        <v>148</v>
      </c>
      <c r="C17" s="192"/>
      <c r="D17" s="193"/>
      <c r="E17" s="188"/>
      <c r="F17" s="188"/>
      <c r="G17" s="188"/>
      <c r="H17" s="196"/>
      <c r="I17" s="196"/>
      <c r="J17" s="196"/>
      <c r="K17" s="188">
        <f>G17</f>
        <v>0</v>
      </c>
      <c r="L17" s="196"/>
      <c r="M17" s="196"/>
      <c r="N17" s="196"/>
      <c r="O17" s="190"/>
    </row>
    <row r="18" spans="1:15" ht="17.100000000000001" customHeight="1" x14ac:dyDescent="0.2">
      <c r="A18" s="29">
        <v>1.3</v>
      </c>
      <c r="B18" s="26" t="s">
        <v>149</v>
      </c>
      <c r="C18" s="86"/>
      <c r="D18" s="87"/>
      <c r="E18" s="64"/>
      <c r="F18" s="64"/>
      <c r="G18" s="75"/>
      <c r="H18" s="75"/>
      <c r="I18" s="75"/>
      <c r="J18" s="64"/>
      <c r="K18" s="75"/>
      <c r="L18" s="75"/>
      <c r="M18" s="75"/>
      <c r="N18" s="75"/>
      <c r="O18" s="64"/>
    </row>
    <row r="19" spans="1:15" ht="18.75" customHeight="1" x14ac:dyDescent="0.2">
      <c r="A19" s="23" t="s">
        <v>36</v>
      </c>
      <c r="B19" s="21" t="s">
        <v>172</v>
      </c>
      <c r="C19" s="86" t="s">
        <v>19</v>
      </c>
      <c r="D19" s="24">
        <v>2</v>
      </c>
      <c r="E19" s="64">
        <v>21000</v>
      </c>
      <c r="F19" s="64">
        <v>1000</v>
      </c>
      <c r="G19" s="75">
        <v>2</v>
      </c>
      <c r="H19" s="75"/>
      <c r="I19" s="64">
        <f>H19+G19</f>
        <v>2</v>
      </c>
      <c r="J19" s="64">
        <f>I19*E19</f>
        <v>42000</v>
      </c>
      <c r="K19" s="75">
        <f>G19</f>
        <v>2</v>
      </c>
      <c r="L19" s="75"/>
      <c r="M19" s="64">
        <f t="shared" ref="M19:M20" si="6">L19+K19</f>
        <v>2</v>
      </c>
      <c r="N19" s="64">
        <f t="shared" ref="N19:N20" si="7">M19*F19</f>
        <v>2000</v>
      </c>
      <c r="O19" s="64">
        <f t="shared" ref="O19:O20" si="8">N19+J19</f>
        <v>44000</v>
      </c>
    </row>
    <row r="20" spans="1:15" ht="18.75" customHeight="1" x14ac:dyDescent="0.2">
      <c r="A20" s="23" t="s">
        <v>95</v>
      </c>
      <c r="B20" s="22" t="s">
        <v>150</v>
      </c>
      <c r="C20" s="25" t="s">
        <v>19</v>
      </c>
      <c r="D20" s="24">
        <v>2</v>
      </c>
      <c r="E20" s="64">
        <v>22000</v>
      </c>
      <c r="F20" s="64">
        <v>1000</v>
      </c>
      <c r="G20" s="64">
        <v>2</v>
      </c>
      <c r="H20" s="64"/>
      <c r="I20" s="64">
        <f>H20+G20</f>
        <v>2</v>
      </c>
      <c r="J20" s="64">
        <f>I20*E20</f>
        <v>44000</v>
      </c>
      <c r="K20" s="64">
        <f>G20</f>
        <v>2</v>
      </c>
      <c r="L20" s="64"/>
      <c r="M20" s="64">
        <f t="shared" si="6"/>
        <v>2</v>
      </c>
      <c r="N20" s="64">
        <f t="shared" si="7"/>
        <v>2000</v>
      </c>
      <c r="O20" s="64">
        <f t="shared" si="8"/>
        <v>46000</v>
      </c>
    </row>
    <row r="21" spans="1:15" ht="30.75" customHeight="1" x14ac:dyDescent="0.2">
      <c r="A21" s="23" t="s">
        <v>139</v>
      </c>
      <c r="B21" s="22" t="s">
        <v>151</v>
      </c>
      <c r="C21" s="25" t="s">
        <v>19</v>
      </c>
      <c r="D21" s="24">
        <v>1</v>
      </c>
      <c r="E21" s="64">
        <v>35000</v>
      </c>
      <c r="F21" s="64">
        <v>3000</v>
      </c>
      <c r="G21" s="64">
        <v>0</v>
      </c>
      <c r="H21" s="64"/>
      <c r="I21" s="64">
        <f>H21+G21</f>
        <v>0</v>
      </c>
      <c r="J21" s="64">
        <f>I21*E21</f>
        <v>0</v>
      </c>
      <c r="K21" s="64">
        <f>G21</f>
        <v>0</v>
      </c>
      <c r="L21" s="64"/>
      <c r="M21" s="64"/>
      <c r="N21" s="64"/>
      <c r="O21" s="64"/>
    </row>
    <row r="22" spans="1:15" ht="17.850000000000001" customHeight="1" x14ac:dyDescent="0.25">
      <c r="A22" s="30"/>
      <c r="B22" s="26" t="s">
        <v>152</v>
      </c>
      <c r="C22" s="73"/>
      <c r="D22" s="74"/>
      <c r="E22" s="79"/>
      <c r="F22" s="79"/>
      <c r="G22" s="79"/>
      <c r="H22" s="79"/>
      <c r="I22" s="79"/>
      <c r="J22" s="79"/>
      <c r="K22" s="79"/>
      <c r="L22" s="79"/>
      <c r="M22" s="79"/>
      <c r="N22" s="79"/>
      <c r="O22" s="79"/>
    </row>
    <row r="23" spans="1:15" ht="31.5" customHeight="1" x14ac:dyDescent="0.25">
      <c r="A23" s="29">
        <v>2.1</v>
      </c>
      <c r="B23" s="26" t="s">
        <v>154</v>
      </c>
      <c r="C23" s="73"/>
      <c r="D23" s="74"/>
      <c r="E23" s="80" t="s">
        <v>200</v>
      </c>
      <c r="F23" s="80"/>
      <c r="G23" s="80"/>
      <c r="H23" s="80"/>
      <c r="I23" s="80"/>
      <c r="J23" s="80"/>
      <c r="K23" s="80"/>
      <c r="L23" s="80"/>
      <c r="M23" s="80"/>
      <c r="N23" s="80"/>
      <c r="O23" s="80"/>
    </row>
    <row r="24" spans="1:15" ht="69" customHeight="1" x14ac:dyDescent="0.25">
      <c r="A24" s="84"/>
      <c r="B24" s="85" t="s">
        <v>179</v>
      </c>
      <c r="C24" s="73"/>
      <c r="D24" s="74"/>
      <c r="E24" s="80"/>
      <c r="F24" s="80"/>
      <c r="G24" s="80"/>
      <c r="H24" s="80"/>
      <c r="I24" s="80"/>
      <c r="J24" s="80"/>
      <c r="K24" s="80"/>
      <c r="L24" s="80"/>
      <c r="M24" s="80"/>
      <c r="N24" s="80"/>
      <c r="O24" s="80"/>
    </row>
    <row r="25" spans="1:15" ht="17.25" customHeight="1" x14ac:dyDescent="0.25">
      <c r="A25" s="23" t="s">
        <v>155</v>
      </c>
      <c r="B25" s="22" t="s">
        <v>156</v>
      </c>
      <c r="C25" s="73" t="s">
        <v>153</v>
      </c>
      <c r="D25" s="74">
        <v>10</v>
      </c>
      <c r="E25" s="88">
        <v>0</v>
      </c>
      <c r="F25" s="88">
        <v>0</v>
      </c>
      <c r="G25" s="88">
        <v>0</v>
      </c>
      <c r="H25" s="88"/>
      <c r="I25" s="64">
        <f>H25+G25</f>
        <v>0</v>
      </c>
      <c r="J25" s="64">
        <f>I25*E25</f>
        <v>0</v>
      </c>
      <c r="K25" s="64">
        <f>G25</f>
        <v>0</v>
      </c>
      <c r="L25" s="64"/>
      <c r="M25" s="64"/>
      <c r="N25" s="88"/>
      <c r="O25" s="88">
        <v>0</v>
      </c>
    </row>
    <row r="26" spans="1:15" ht="63" x14ac:dyDescent="0.2">
      <c r="A26" s="23" t="s">
        <v>157</v>
      </c>
      <c r="B26" s="21" t="s">
        <v>180</v>
      </c>
      <c r="C26" s="25" t="s">
        <v>19</v>
      </c>
      <c r="D26" s="24">
        <v>2</v>
      </c>
      <c r="E26" s="88">
        <v>0</v>
      </c>
      <c r="F26" s="88">
        <v>0</v>
      </c>
      <c r="G26" s="88">
        <v>0</v>
      </c>
      <c r="H26" s="88"/>
      <c r="I26" s="64">
        <f>H26+G26</f>
        <v>0</v>
      </c>
      <c r="J26" s="64">
        <f>I26*E26</f>
        <v>0</v>
      </c>
      <c r="K26" s="64">
        <f>G26</f>
        <v>0</v>
      </c>
      <c r="L26" s="64"/>
      <c r="M26" s="64"/>
      <c r="N26" s="88"/>
      <c r="O26" s="88">
        <v>0</v>
      </c>
    </row>
    <row r="27" spans="1:15" ht="162.75" customHeight="1" x14ac:dyDescent="0.25">
      <c r="A27" s="29">
        <v>2.2000000000000002</v>
      </c>
      <c r="B27" s="22" t="s">
        <v>202</v>
      </c>
      <c r="C27" s="73"/>
      <c r="D27" s="74"/>
      <c r="E27" s="80"/>
      <c r="F27" s="80"/>
      <c r="G27" s="80"/>
      <c r="H27" s="80"/>
      <c r="I27" s="80"/>
      <c r="J27" s="80"/>
      <c r="K27" s="64">
        <f t="shared" ref="K27:K28" si="9">G27</f>
        <v>0</v>
      </c>
      <c r="L27" s="64"/>
      <c r="M27" s="64"/>
      <c r="N27" s="80"/>
      <c r="O27" s="80"/>
    </row>
    <row r="28" spans="1:15" ht="14.25" customHeight="1" x14ac:dyDescent="0.25">
      <c r="A28" s="23" t="s">
        <v>36</v>
      </c>
      <c r="B28" s="22" t="s">
        <v>158</v>
      </c>
      <c r="C28" s="73" t="s">
        <v>135</v>
      </c>
      <c r="D28" s="74">
        <v>40</v>
      </c>
      <c r="E28" s="88">
        <v>0</v>
      </c>
      <c r="F28" s="88">
        <v>0</v>
      </c>
      <c r="G28" s="88">
        <v>0</v>
      </c>
      <c r="H28" s="88"/>
      <c r="I28" s="64">
        <f>H28+G28</f>
        <v>0</v>
      </c>
      <c r="J28" s="64">
        <f>I28*E28</f>
        <v>0</v>
      </c>
      <c r="K28" s="64">
        <f t="shared" si="9"/>
        <v>0</v>
      </c>
      <c r="L28" s="64"/>
      <c r="M28" s="64"/>
      <c r="N28" s="88"/>
      <c r="O28" s="88">
        <v>0</v>
      </c>
    </row>
    <row r="29" spans="1:15" ht="14.25" customHeight="1" x14ac:dyDescent="0.25">
      <c r="A29" s="29">
        <v>2.2999999999999998</v>
      </c>
      <c r="B29" s="26" t="s">
        <v>159</v>
      </c>
      <c r="C29" s="73"/>
      <c r="D29" s="74"/>
      <c r="E29" s="80"/>
      <c r="F29" s="80"/>
      <c r="G29" s="80"/>
      <c r="H29" s="80"/>
      <c r="I29" s="80"/>
      <c r="J29" s="80"/>
      <c r="K29" s="80"/>
      <c r="L29" s="80"/>
      <c r="M29" s="80"/>
      <c r="N29" s="80"/>
      <c r="O29" s="80"/>
    </row>
    <row r="30" spans="1:15" ht="63" x14ac:dyDescent="0.25">
      <c r="A30" s="27"/>
      <c r="B30" s="22" t="s">
        <v>181</v>
      </c>
      <c r="C30" s="73"/>
      <c r="D30" s="74"/>
      <c r="E30" s="80"/>
      <c r="F30" s="80"/>
      <c r="G30" s="80"/>
      <c r="H30" s="80"/>
      <c r="I30" s="80"/>
      <c r="J30" s="80"/>
      <c r="K30" s="80"/>
      <c r="L30" s="80"/>
      <c r="M30" s="80"/>
      <c r="N30" s="80"/>
      <c r="O30" s="80"/>
    </row>
    <row r="31" spans="1:15" ht="16.350000000000001" customHeight="1" x14ac:dyDescent="0.25">
      <c r="A31" s="30"/>
      <c r="B31" s="22" t="s">
        <v>160</v>
      </c>
      <c r="C31" s="73"/>
      <c r="D31" s="74"/>
      <c r="E31" s="80" t="s">
        <v>203</v>
      </c>
      <c r="F31" s="80"/>
      <c r="G31" s="80"/>
      <c r="H31" s="80"/>
      <c r="I31" s="80"/>
      <c r="J31" s="80"/>
      <c r="K31" s="80"/>
      <c r="L31" s="80"/>
      <c r="M31" s="80"/>
      <c r="N31" s="80"/>
      <c r="O31" s="80"/>
    </row>
    <row r="32" spans="1:15" ht="17.100000000000001" customHeight="1" x14ac:dyDescent="0.25">
      <c r="A32" s="23" t="s">
        <v>36</v>
      </c>
      <c r="B32" s="22" t="s">
        <v>161</v>
      </c>
      <c r="C32" s="73" t="s">
        <v>19</v>
      </c>
      <c r="D32" s="74">
        <v>2</v>
      </c>
      <c r="E32" s="88">
        <v>0</v>
      </c>
      <c r="F32" s="88">
        <v>0</v>
      </c>
      <c r="G32" s="88">
        <v>0</v>
      </c>
      <c r="H32" s="88"/>
      <c r="I32" s="64">
        <f>H32+G32</f>
        <v>0</v>
      </c>
      <c r="J32" s="64">
        <f>I32*E32</f>
        <v>0</v>
      </c>
      <c r="K32" s="64">
        <f t="shared" ref="K32" si="10">G32</f>
        <v>0</v>
      </c>
      <c r="L32" s="64"/>
      <c r="M32" s="64"/>
      <c r="N32" s="88"/>
      <c r="O32" s="88">
        <v>0</v>
      </c>
    </row>
    <row r="33" spans="1:15" ht="14.85" customHeight="1" x14ac:dyDescent="0.25">
      <c r="A33" s="29">
        <v>2.4</v>
      </c>
      <c r="B33" s="26" t="s">
        <v>162</v>
      </c>
      <c r="C33" s="73"/>
      <c r="D33" s="74"/>
      <c r="E33" s="80"/>
      <c r="F33" s="80"/>
      <c r="G33" s="80"/>
      <c r="H33" s="80"/>
      <c r="I33" s="80"/>
      <c r="J33" s="80"/>
      <c r="K33" s="80"/>
      <c r="L33" s="80"/>
      <c r="M33" s="80"/>
      <c r="N33" s="80"/>
      <c r="O33" s="80"/>
    </row>
    <row r="34" spans="1:15" ht="61.7" customHeight="1" x14ac:dyDescent="0.25">
      <c r="A34" s="28"/>
      <c r="B34" s="21" t="s">
        <v>173</v>
      </c>
      <c r="C34" s="73"/>
      <c r="D34" s="74"/>
      <c r="E34" s="80"/>
      <c r="F34" s="80"/>
      <c r="G34" s="80"/>
      <c r="H34" s="80"/>
      <c r="I34" s="80"/>
      <c r="J34" s="80"/>
      <c r="K34" s="80"/>
      <c r="L34" s="80"/>
      <c r="M34" s="80"/>
      <c r="N34" s="80"/>
      <c r="O34" s="80"/>
    </row>
    <row r="35" spans="1:15" ht="32.25" customHeight="1" x14ac:dyDescent="0.25">
      <c r="A35" s="23" t="s">
        <v>36</v>
      </c>
      <c r="B35" s="21" t="s">
        <v>174</v>
      </c>
      <c r="C35" s="73" t="s">
        <v>19</v>
      </c>
      <c r="D35" s="74">
        <v>1</v>
      </c>
      <c r="E35" s="88">
        <v>0</v>
      </c>
      <c r="F35" s="88">
        <v>0</v>
      </c>
      <c r="G35" s="88">
        <v>0</v>
      </c>
      <c r="H35" s="88"/>
      <c r="I35" s="64">
        <f t="shared" ref="I35:I39" si="11">H35+G35</f>
        <v>0</v>
      </c>
      <c r="J35" s="64">
        <f t="shared" ref="J35:J39" si="12">I35*E35</f>
        <v>0</v>
      </c>
      <c r="K35" s="64">
        <f t="shared" ref="K35:K39" si="13">G35</f>
        <v>0</v>
      </c>
      <c r="L35" s="64"/>
      <c r="M35" s="64"/>
      <c r="N35" s="88"/>
      <c r="O35" s="88">
        <v>0</v>
      </c>
    </row>
    <row r="36" spans="1:15" ht="17.25" customHeight="1" x14ac:dyDescent="0.2">
      <c r="A36" s="23" t="s">
        <v>95</v>
      </c>
      <c r="B36" s="22" t="s">
        <v>163</v>
      </c>
      <c r="C36" s="25" t="s">
        <v>19</v>
      </c>
      <c r="D36" s="24">
        <v>2</v>
      </c>
      <c r="E36" s="88">
        <v>0</v>
      </c>
      <c r="F36" s="88">
        <v>0</v>
      </c>
      <c r="G36" s="88">
        <v>0</v>
      </c>
      <c r="H36" s="88"/>
      <c r="I36" s="64">
        <f t="shared" si="11"/>
        <v>0</v>
      </c>
      <c r="J36" s="64">
        <f t="shared" si="12"/>
        <v>0</v>
      </c>
      <c r="K36" s="64">
        <f t="shared" si="13"/>
        <v>0</v>
      </c>
      <c r="L36" s="64"/>
      <c r="M36" s="64"/>
      <c r="N36" s="88"/>
      <c r="O36" s="88">
        <v>0</v>
      </c>
    </row>
    <row r="37" spans="1:15" ht="17.25" customHeight="1" x14ac:dyDescent="0.2">
      <c r="A37" s="23" t="s">
        <v>139</v>
      </c>
      <c r="B37" s="22" t="s">
        <v>164</v>
      </c>
      <c r="C37" s="25" t="s">
        <v>19</v>
      </c>
      <c r="D37" s="24">
        <v>2</v>
      </c>
      <c r="E37" s="88">
        <v>0</v>
      </c>
      <c r="F37" s="88">
        <v>0</v>
      </c>
      <c r="G37" s="88">
        <v>0</v>
      </c>
      <c r="H37" s="88"/>
      <c r="I37" s="64">
        <f t="shared" si="11"/>
        <v>0</v>
      </c>
      <c r="J37" s="64">
        <f t="shared" si="12"/>
        <v>0</v>
      </c>
      <c r="K37" s="64">
        <f t="shared" si="13"/>
        <v>0</v>
      </c>
      <c r="L37" s="64"/>
      <c r="M37" s="64"/>
      <c r="N37" s="88"/>
      <c r="O37" s="88">
        <v>0</v>
      </c>
    </row>
    <row r="38" spans="1:15" ht="17.25" customHeight="1" x14ac:dyDescent="0.2">
      <c r="A38" s="23" t="s">
        <v>141</v>
      </c>
      <c r="B38" s="22" t="s">
        <v>165</v>
      </c>
      <c r="C38" s="25" t="s">
        <v>19</v>
      </c>
      <c r="D38" s="24">
        <v>1</v>
      </c>
      <c r="E38" s="88">
        <v>0</v>
      </c>
      <c r="F38" s="88">
        <v>0</v>
      </c>
      <c r="G38" s="88">
        <v>0</v>
      </c>
      <c r="H38" s="88"/>
      <c r="I38" s="64">
        <f t="shared" si="11"/>
        <v>0</v>
      </c>
      <c r="J38" s="64">
        <f t="shared" si="12"/>
        <v>0</v>
      </c>
      <c r="K38" s="64">
        <f t="shared" si="13"/>
        <v>0</v>
      </c>
      <c r="L38" s="64"/>
      <c r="M38" s="64"/>
      <c r="N38" s="88"/>
      <c r="O38" s="88">
        <v>0</v>
      </c>
    </row>
    <row r="39" spans="1:15" ht="17.25" customHeight="1" x14ac:dyDescent="0.2">
      <c r="A39" s="23" t="s">
        <v>143</v>
      </c>
      <c r="B39" s="22" t="s">
        <v>166</v>
      </c>
      <c r="C39" s="25" t="s">
        <v>19</v>
      </c>
      <c r="D39" s="24">
        <v>1</v>
      </c>
      <c r="E39" s="88">
        <v>0</v>
      </c>
      <c r="F39" s="88">
        <v>0</v>
      </c>
      <c r="G39" s="88">
        <v>0</v>
      </c>
      <c r="H39" s="88"/>
      <c r="I39" s="64">
        <f t="shared" si="11"/>
        <v>0</v>
      </c>
      <c r="J39" s="64">
        <f t="shared" si="12"/>
        <v>0</v>
      </c>
      <c r="K39" s="64">
        <f t="shared" si="13"/>
        <v>0</v>
      </c>
      <c r="L39" s="64"/>
      <c r="M39" s="64"/>
      <c r="N39" s="88"/>
      <c r="O39" s="88">
        <v>0</v>
      </c>
    </row>
    <row r="40" spans="1:15" ht="14.25" customHeight="1" x14ac:dyDescent="0.25">
      <c r="A40" s="29">
        <v>2.5</v>
      </c>
      <c r="B40" s="26" t="s">
        <v>167</v>
      </c>
      <c r="C40" s="73"/>
      <c r="D40" s="74"/>
      <c r="E40" s="80"/>
      <c r="F40" s="80"/>
      <c r="G40" s="80"/>
      <c r="H40" s="80"/>
      <c r="I40" s="80"/>
      <c r="J40" s="80"/>
      <c r="K40" s="80"/>
      <c r="L40" s="80"/>
      <c r="M40" s="80"/>
      <c r="N40" s="80"/>
      <c r="O40" s="80"/>
    </row>
    <row r="41" spans="1:15" ht="62.25" customHeight="1" x14ac:dyDescent="0.25">
      <c r="A41" s="27"/>
      <c r="B41" s="21" t="s">
        <v>175</v>
      </c>
      <c r="C41" s="73"/>
      <c r="D41" s="74"/>
      <c r="E41" s="80"/>
      <c r="F41" s="80"/>
      <c r="G41" s="80"/>
      <c r="H41" s="80"/>
      <c r="I41" s="80"/>
      <c r="J41" s="80"/>
      <c r="K41" s="80"/>
      <c r="L41" s="80"/>
      <c r="M41" s="80"/>
      <c r="N41" s="80"/>
      <c r="O41" s="80"/>
    </row>
    <row r="42" spans="1:15" ht="15.75" customHeight="1" x14ac:dyDescent="0.25">
      <c r="A42" s="23" t="s">
        <v>36</v>
      </c>
      <c r="B42" s="22" t="s">
        <v>168</v>
      </c>
      <c r="C42" s="73" t="s">
        <v>19</v>
      </c>
      <c r="D42" s="74">
        <v>2</v>
      </c>
      <c r="E42" s="88">
        <v>0</v>
      </c>
      <c r="F42" s="88">
        <v>0</v>
      </c>
      <c r="G42" s="88">
        <v>0</v>
      </c>
      <c r="H42" s="88"/>
      <c r="I42" s="64">
        <f t="shared" ref="I42:I45" si="14">H42+G42</f>
        <v>0</v>
      </c>
      <c r="J42" s="64">
        <f t="shared" ref="J42:J45" si="15">I42*E42</f>
        <v>0</v>
      </c>
      <c r="K42" s="64">
        <f t="shared" ref="K42:K45" si="16">G42</f>
        <v>0</v>
      </c>
      <c r="L42" s="64"/>
      <c r="M42" s="64"/>
      <c r="N42" s="88"/>
      <c r="O42" s="88">
        <v>0</v>
      </c>
    </row>
    <row r="43" spans="1:15" ht="31.5" customHeight="1" x14ac:dyDescent="0.2">
      <c r="A43" s="23" t="s">
        <v>95</v>
      </c>
      <c r="B43" s="21" t="s">
        <v>176</v>
      </c>
      <c r="C43" s="25" t="s">
        <v>19</v>
      </c>
      <c r="D43" s="24">
        <v>2</v>
      </c>
      <c r="E43" s="88">
        <v>0</v>
      </c>
      <c r="F43" s="88">
        <v>0</v>
      </c>
      <c r="G43" s="88">
        <v>0</v>
      </c>
      <c r="H43" s="88"/>
      <c r="I43" s="64">
        <f t="shared" si="14"/>
        <v>0</v>
      </c>
      <c r="J43" s="64">
        <f t="shared" si="15"/>
        <v>0</v>
      </c>
      <c r="K43" s="64">
        <f t="shared" si="16"/>
        <v>0</v>
      </c>
      <c r="L43" s="64"/>
      <c r="M43" s="64"/>
      <c r="N43" s="88"/>
      <c r="O43" s="88">
        <v>0</v>
      </c>
    </row>
    <row r="44" spans="1:15" ht="29.25" customHeight="1" x14ac:dyDescent="0.2">
      <c r="A44" s="23" t="s">
        <v>139</v>
      </c>
      <c r="B44" s="21" t="s">
        <v>177</v>
      </c>
      <c r="C44" s="25" t="s">
        <v>19</v>
      </c>
      <c r="D44" s="24">
        <v>2</v>
      </c>
      <c r="E44" s="88">
        <v>0</v>
      </c>
      <c r="F44" s="88">
        <v>0</v>
      </c>
      <c r="G44" s="88">
        <v>0</v>
      </c>
      <c r="H44" s="88"/>
      <c r="I44" s="64">
        <f t="shared" si="14"/>
        <v>0</v>
      </c>
      <c r="J44" s="64">
        <f t="shared" si="15"/>
        <v>0</v>
      </c>
      <c r="K44" s="64">
        <f t="shared" si="16"/>
        <v>0</v>
      </c>
      <c r="L44" s="64"/>
      <c r="M44" s="64"/>
      <c r="N44" s="88"/>
      <c r="O44" s="88">
        <v>0</v>
      </c>
    </row>
    <row r="45" spans="1:15" ht="29.25" customHeight="1" x14ac:dyDescent="0.2">
      <c r="A45" s="23" t="s">
        <v>141</v>
      </c>
      <c r="B45" s="22" t="s">
        <v>205</v>
      </c>
      <c r="C45" s="25" t="s">
        <v>19</v>
      </c>
      <c r="D45" s="24">
        <v>2</v>
      </c>
      <c r="E45" s="88">
        <v>0</v>
      </c>
      <c r="F45" s="88">
        <v>0</v>
      </c>
      <c r="G45" s="88">
        <v>0</v>
      </c>
      <c r="H45" s="88"/>
      <c r="I45" s="64">
        <f t="shared" si="14"/>
        <v>0</v>
      </c>
      <c r="J45" s="64">
        <f t="shared" si="15"/>
        <v>0</v>
      </c>
      <c r="K45" s="64">
        <f t="shared" si="16"/>
        <v>0</v>
      </c>
      <c r="L45" s="64"/>
      <c r="M45" s="64"/>
      <c r="N45" s="88"/>
      <c r="O45" s="88">
        <v>0</v>
      </c>
    </row>
    <row r="46" spans="1:15" ht="14.25" customHeight="1" x14ac:dyDescent="0.2">
      <c r="A46" s="29">
        <v>2.6</v>
      </c>
      <c r="B46" s="26" t="s">
        <v>169</v>
      </c>
      <c r="C46" s="25"/>
      <c r="D46" s="24"/>
      <c r="E46" s="80"/>
      <c r="F46" s="80"/>
      <c r="G46" s="80"/>
      <c r="H46" s="80"/>
      <c r="I46" s="80"/>
      <c r="J46" s="80"/>
      <c r="K46" s="80"/>
      <c r="L46" s="80"/>
      <c r="M46" s="80"/>
      <c r="N46" s="80"/>
      <c r="O46" s="80"/>
    </row>
    <row r="47" spans="1:15" ht="110.25" customHeight="1" x14ac:dyDescent="0.2">
      <c r="A47" s="23" t="s">
        <v>36</v>
      </c>
      <c r="B47" s="22" t="s">
        <v>182</v>
      </c>
      <c r="C47" s="25" t="s">
        <v>48</v>
      </c>
      <c r="D47" s="24">
        <v>1</v>
      </c>
      <c r="E47" s="88">
        <v>0</v>
      </c>
      <c r="F47" s="88">
        <v>0</v>
      </c>
      <c r="G47" s="88">
        <v>0</v>
      </c>
      <c r="H47" s="88"/>
      <c r="I47" s="64">
        <f>H47+G47</f>
        <v>0</v>
      </c>
      <c r="J47" s="64">
        <f>I47*E47</f>
        <v>0</v>
      </c>
      <c r="K47" s="64">
        <f t="shared" ref="K47:K51" si="17">G47</f>
        <v>0</v>
      </c>
      <c r="L47" s="64"/>
      <c r="M47" s="64"/>
      <c r="N47" s="88"/>
      <c r="O47" s="88">
        <v>0</v>
      </c>
    </row>
    <row r="48" spans="1:15" ht="94.5" x14ac:dyDescent="0.2">
      <c r="A48" s="29">
        <v>2.7</v>
      </c>
      <c r="B48" s="22" t="s">
        <v>204</v>
      </c>
      <c r="C48" s="25" t="s">
        <v>48</v>
      </c>
      <c r="D48" s="24">
        <v>1</v>
      </c>
      <c r="E48" s="64">
        <v>25000</v>
      </c>
      <c r="F48" s="64">
        <v>5000</v>
      </c>
      <c r="G48" s="64">
        <v>1</v>
      </c>
      <c r="H48" s="64"/>
      <c r="I48" s="64">
        <f>H48+G48</f>
        <v>1</v>
      </c>
      <c r="J48" s="64">
        <f>I48*E48</f>
        <v>25000</v>
      </c>
      <c r="K48" s="64">
        <f t="shared" si="17"/>
        <v>1</v>
      </c>
      <c r="L48" s="64"/>
      <c r="M48" s="64">
        <f t="shared" ref="M48:M51" si="18">L48+K48</f>
        <v>1</v>
      </c>
      <c r="N48" s="64">
        <f t="shared" ref="N48:N51" si="19">M48*F48</f>
        <v>5000</v>
      </c>
      <c r="O48" s="64">
        <f t="shared" ref="O48:O51" si="20">N48+J48</f>
        <v>30000</v>
      </c>
    </row>
    <row r="49" spans="1:15" ht="47.25" x14ac:dyDescent="0.2">
      <c r="A49" s="29">
        <v>2.8</v>
      </c>
      <c r="B49" s="22" t="s">
        <v>183</v>
      </c>
      <c r="C49" s="25" t="s">
        <v>48</v>
      </c>
      <c r="D49" s="24">
        <v>1</v>
      </c>
      <c r="E49" s="64">
        <v>35000</v>
      </c>
      <c r="F49" s="64">
        <v>10000</v>
      </c>
      <c r="G49" s="64">
        <v>1</v>
      </c>
      <c r="H49" s="64"/>
      <c r="I49" s="64">
        <f>H49+G49</f>
        <v>1</v>
      </c>
      <c r="J49" s="64">
        <f>I49*E49</f>
        <v>35000</v>
      </c>
      <c r="K49" s="64">
        <f t="shared" si="17"/>
        <v>1</v>
      </c>
      <c r="L49" s="64"/>
      <c r="M49" s="64">
        <f t="shared" si="18"/>
        <v>1</v>
      </c>
      <c r="N49" s="64">
        <f t="shared" si="19"/>
        <v>10000</v>
      </c>
      <c r="O49" s="64">
        <f t="shared" si="20"/>
        <v>45000</v>
      </c>
    </row>
    <row r="50" spans="1:15" ht="47.25" x14ac:dyDescent="0.2">
      <c r="A50" s="29">
        <v>2.9</v>
      </c>
      <c r="B50" s="22" t="s">
        <v>170</v>
      </c>
      <c r="C50" s="25" t="s">
        <v>48</v>
      </c>
      <c r="D50" s="24">
        <v>1</v>
      </c>
      <c r="E50" s="64">
        <v>25000</v>
      </c>
      <c r="F50" s="64">
        <v>10000</v>
      </c>
      <c r="G50" s="64">
        <v>1</v>
      </c>
      <c r="H50" s="64"/>
      <c r="I50" s="64">
        <f>H50+G50</f>
        <v>1</v>
      </c>
      <c r="J50" s="64">
        <f>I50*E50</f>
        <v>25000</v>
      </c>
      <c r="K50" s="64">
        <f t="shared" si="17"/>
        <v>1</v>
      </c>
      <c r="L50" s="64"/>
      <c r="M50" s="64">
        <f t="shared" si="18"/>
        <v>1</v>
      </c>
      <c r="N50" s="64">
        <f t="shared" si="19"/>
        <v>10000</v>
      </c>
      <c r="O50" s="64">
        <f t="shared" si="20"/>
        <v>35000</v>
      </c>
    </row>
    <row r="51" spans="1:15" ht="51.75" customHeight="1" x14ac:dyDescent="0.2">
      <c r="A51" s="65">
        <v>2.1</v>
      </c>
      <c r="B51" s="22" t="s">
        <v>184</v>
      </c>
      <c r="C51" s="25" t="s">
        <v>48</v>
      </c>
      <c r="D51" s="24">
        <v>1</v>
      </c>
      <c r="E51" s="64">
        <v>50000</v>
      </c>
      <c r="F51" s="64">
        <v>25000</v>
      </c>
      <c r="G51" s="64">
        <v>1</v>
      </c>
      <c r="H51" s="64"/>
      <c r="I51" s="64">
        <f>H51+G51</f>
        <v>1</v>
      </c>
      <c r="J51" s="64">
        <f>I51*E51</f>
        <v>50000</v>
      </c>
      <c r="K51" s="64">
        <f t="shared" si="17"/>
        <v>1</v>
      </c>
      <c r="L51" s="64"/>
      <c r="M51" s="64">
        <f t="shared" si="18"/>
        <v>1</v>
      </c>
      <c r="N51" s="64">
        <f t="shared" si="19"/>
        <v>25000</v>
      </c>
      <c r="O51" s="64">
        <f t="shared" si="20"/>
        <v>75000</v>
      </c>
    </row>
    <row r="52" spans="1:15" ht="19.350000000000001" customHeight="1" x14ac:dyDescent="0.25">
      <c r="A52" s="30"/>
      <c r="B52" s="81" t="s">
        <v>199</v>
      </c>
      <c r="C52" s="27"/>
      <c r="D52" s="27"/>
      <c r="E52" s="82"/>
      <c r="F52" s="82"/>
      <c r="G52" s="82"/>
      <c r="H52" s="82"/>
      <c r="I52" s="82"/>
      <c r="J52" s="82"/>
      <c r="K52" s="82"/>
      <c r="L52" s="82"/>
      <c r="M52" s="82"/>
      <c r="N52" s="82"/>
      <c r="O52" s="83">
        <f>SUM(O8:O51)</f>
        <v>1347496.5</v>
      </c>
    </row>
    <row r="58" spans="1:15" x14ac:dyDescent="0.2">
      <c r="O58" s="118"/>
    </row>
  </sheetData>
  <mergeCells count="30">
    <mergeCell ref="J5:J6"/>
    <mergeCell ref="K5:K6"/>
    <mergeCell ref="N5:N6"/>
    <mergeCell ref="G16:G17"/>
    <mergeCell ref="K16:K17"/>
    <mergeCell ref="N16:N17"/>
    <mergeCell ref="H5:H6"/>
    <mergeCell ref="I5:I6"/>
    <mergeCell ref="L5:L6"/>
    <mergeCell ref="M5:M6"/>
    <mergeCell ref="H16:H17"/>
    <mergeCell ref="I16:I17"/>
    <mergeCell ref="L16:L17"/>
    <mergeCell ref="M16:M17"/>
    <mergeCell ref="O5:O6"/>
    <mergeCell ref="J16:J17"/>
    <mergeCell ref="O16:O17"/>
    <mergeCell ref="A1:O1"/>
    <mergeCell ref="A2:O2"/>
    <mergeCell ref="A3:B3"/>
    <mergeCell ref="A4:B4"/>
    <mergeCell ref="C16:C17"/>
    <mergeCell ref="D16:D17"/>
    <mergeCell ref="E16:E17"/>
    <mergeCell ref="F16:F17"/>
    <mergeCell ref="A5:A6"/>
    <mergeCell ref="B5:B6"/>
    <mergeCell ref="C5:C6"/>
    <mergeCell ref="D5:D6"/>
    <mergeCell ref="G5:G6"/>
  </mergeCells>
  <printOptions horizontalCentered="1"/>
  <pageMargins left="0.2" right="0.2" top="0.75" bottom="0.75" header="0.3" footer="0.3"/>
  <pageSetup paperSize="9" scale="79" orientation="landscape" r:id="rId1"/>
  <rowBreaks count="4" manualBreakCount="4">
    <brk id="17" max="16383" man="1"/>
    <brk id="26" max="8" man="1"/>
    <brk id="39" max="8" man="1"/>
    <brk id="47"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Summary</vt:lpstr>
      <vt:lpstr>HVAC</vt:lpstr>
      <vt:lpstr>Fire</vt:lpstr>
      <vt:lpstr>Fire!Print_Area</vt:lpstr>
      <vt:lpstr>Fire!Print_Titles</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Pioneer Engineering</dc:creator>
  <cp:lastModifiedBy>Rehan Aslam</cp:lastModifiedBy>
  <cp:lastPrinted>2024-04-02T09:38:39Z</cp:lastPrinted>
  <dcterms:created xsi:type="dcterms:W3CDTF">2022-12-19T13:16:52Z</dcterms:created>
  <dcterms:modified xsi:type="dcterms:W3CDTF">2024-04-02T10:08:29Z</dcterms:modified>
</cp:coreProperties>
</file>