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talConstruction\Desktop\"/>
    </mc:Choice>
  </mc:AlternateContent>
  <bookViews>
    <workbookView xWindow="0" yWindow="0" windowWidth="15360" windowHeight="7020"/>
  </bookViews>
  <sheets>
    <sheet name="Abstract Summary" sheetId="7" r:id="rId1"/>
    <sheet name="HVAC" sheetId="8" r:id="rId2"/>
    <sheet name="Fire" sheetId="9" r:id="rId3"/>
    <sheet name="Plumbing" sheetId="10" r:id="rId4"/>
    <sheet name="Fire Variation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\c" localSheetId="0">'Abstract Summary'!#REF!</definedName>
    <definedName name="\\c" localSheetId="2">Fire!#REF!</definedName>
    <definedName name="\\c" localSheetId="1">HVAC!#REF!</definedName>
    <definedName name="\\c" localSheetId="3">Plumbing!#REF!</definedName>
    <definedName name="\\c">#REF!</definedName>
    <definedName name="\\x" localSheetId="0">'Abstract Summary'!#REF!</definedName>
    <definedName name="\\x" localSheetId="2">Fire!#REF!</definedName>
    <definedName name="\\x" localSheetId="1">HVAC!#REF!</definedName>
    <definedName name="\\x" localSheetId="3">Plumbing!#REF!</definedName>
    <definedName name="\\x">#REF!</definedName>
    <definedName name="\\xx" localSheetId="0">#REF!</definedName>
    <definedName name="\\xx" localSheetId="1">#REF!</definedName>
    <definedName name="\\xx">#REF!</definedName>
    <definedName name="\0">#REF!</definedName>
    <definedName name="\1">#REF!</definedName>
    <definedName name="\a">#N/A</definedName>
    <definedName name="\B">#REF!</definedName>
    <definedName name="\c">#REF!</definedName>
    <definedName name="\d" localSheetId="0">'[1]6.1-TRI'!#REF!</definedName>
    <definedName name="\d" localSheetId="1">'[1]6.1-TRI'!#REF!</definedName>
    <definedName name="\d">'[1]6.1-TRI'!#REF!</definedName>
    <definedName name="\e" localSheetId="0">'[1]6.1-TRI'!#REF!</definedName>
    <definedName name="\e" localSheetId="1">'[1]6.1-TRI'!#REF!</definedName>
    <definedName name="\E">#REF!</definedName>
    <definedName name="\i" localSheetId="0">'[1]6.1-TRI'!#REF!</definedName>
    <definedName name="\i" localSheetId="1">'[1]6.1-TRI'!#REF!</definedName>
    <definedName name="\i">'[1]6.1-TRI'!#REF!</definedName>
    <definedName name="\m" localSheetId="0">'[1]6.1-TRI'!#REF!</definedName>
    <definedName name="\m" localSheetId="1">'[1]6.1-TRI'!#REF!</definedName>
    <definedName name="\M">[2]BOQ!$F$4707</definedName>
    <definedName name="\p">#N/A</definedName>
    <definedName name="\s">#N/A</definedName>
    <definedName name="\X" localSheetId="0">'[3]URA-C1'!#REF!</definedName>
    <definedName name="\X" localSheetId="1">'[3]URA-C1'!#REF!</definedName>
    <definedName name="\X">'[3]URA-C1'!#REF!</definedName>
    <definedName name="\z" localSheetId="0">'[4]URA-C1'!#REF!</definedName>
    <definedName name="\z" localSheetId="1">'[4]URA-C1'!#REF!</definedName>
    <definedName name="\z">'[5]COAT&amp;WRAP-QIOT-#3'!#REF!</definedName>
    <definedName name="_" localSheetId="0" hidden="1">[6]대비표!#REF!</definedName>
    <definedName name="_" localSheetId="1" hidden="1">[6]대비표!#REF!</definedName>
    <definedName name="_">#REF!</definedName>
    <definedName name="_____________________________________MS16" localSheetId="0">#REF!</definedName>
    <definedName name="_____________________________________MS16" localSheetId="1">#REF!</definedName>
    <definedName name="_____________________________________MS16">#REF!</definedName>
    <definedName name="_____________________________________MS6" localSheetId="0">#REF!</definedName>
    <definedName name="_____________________________________MS6" localSheetId="1">#REF!</definedName>
    <definedName name="_____________________________________MS6">#REF!</definedName>
    <definedName name="____________________________________MS16" localSheetId="0">#REF!</definedName>
    <definedName name="____________________________________MS16" localSheetId="1">#REF!</definedName>
    <definedName name="____________________________________MS16">#REF!</definedName>
    <definedName name="____________________________________MS6" localSheetId="0">#REF!</definedName>
    <definedName name="____________________________________MS6" localSheetId="1">#REF!</definedName>
    <definedName name="____________________________________MS6">#REF!</definedName>
    <definedName name="___________________________________MS16" localSheetId="0">#REF!</definedName>
    <definedName name="___________________________________MS16" localSheetId="1">#REF!</definedName>
    <definedName name="___________________________________MS16">#REF!</definedName>
    <definedName name="___________________________________MS6" localSheetId="0">#REF!</definedName>
    <definedName name="___________________________________MS6" localSheetId="1">#REF!</definedName>
    <definedName name="___________________________________MS6">#REF!</definedName>
    <definedName name="__________________________________MS16" localSheetId="0">#REF!</definedName>
    <definedName name="__________________________________MS16" localSheetId="1">#REF!</definedName>
    <definedName name="__________________________________MS16">#REF!</definedName>
    <definedName name="__________________________________MS6" localSheetId="0">#REF!</definedName>
    <definedName name="__________________________________MS6" localSheetId="1">#REF!</definedName>
    <definedName name="__________________________________MS6">#REF!</definedName>
    <definedName name="_________________________________MS16" localSheetId="0">#REF!</definedName>
    <definedName name="_________________________________MS16" localSheetId="1">#REF!</definedName>
    <definedName name="_________________________________MS16">#REF!</definedName>
    <definedName name="_________________________________MS6" localSheetId="0">#REF!</definedName>
    <definedName name="_________________________________MS6" localSheetId="1">#REF!</definedName>
    <definedName name="_________________________________MS6">#REF!</definedName>
    <definedName name="________________________________MS16" localSheetId="0">#REF!</definedName>
    <definedName name="________________________________MS16" localSheetId="1">#REF!</definedName>
    <definedName name="________________________________MS16">#REF!</definedName>
    <definedName name="________________________________MS6" localSheetId="0">#REF!</definedName>
    <definedName name="________________________________MS6" localSheetId="1">#REF!</definedName>
    <definedName name="________________________________MS6">#REF!</definedName>
    <definedName name="_______________________________MS16" localSheetId="0">#REF!</definedName>
    <definedName name="_______________________________MS16" localSheetId="1">#REF!</definedName>
    <definedName name="_______________________________MS16">#REF!</definedName>
    <definedName name="_______________________________MS6" localSheetId="0">#REF!</definedName>
    <definedName name="_______________________________MS6" localSheetId="1">#REF!</definedName>
    <definedName name="_______________________________MS6">#REF!</definedName>
    <definedName name="______________________________MS16" localSheetId="0">#REF!</definedName>
    <definedName name="______________________________MS16" localSheetId="1">#REF!</definedName>
    <definedName name="______________________________MS16">#REF!</definedName>
    <definedName name="______________________________MS6" localSheetId="0">#REF!</definedName>
    <definedName name="______________________________MS6" localSheetId="1">#REF!</definedName>
    <definedName name="______________________________MS6">#REF!</definedName>
    <definedName name="_____________________________MS16" localSheetId="0">#REF!</definedName>
    <definedName name="_____________________________MS16" localSheetId="1">#REF!</definedName>
    <definedName name="_____________________________MS16">#REF!</definedName>
    <definedName name="_____________________________MS6" localSheetId="0">#REF!</definedName>
    <definedName name="_____________________________MS6" localSheetId="1">#REF!</definedName>
    <definedName name="_____________________________MS6">#REF!</definedName>
    <definedName name="____________________________MS16" localSheetId="0">#REF!</definedName>
    <definedName name="____________________________MS16" localSheetId="1">#REF!</definedName>
    <definedName name="____________________________MS16">#REF!</definedName>
    <definedName name="____________________________MS6" localSheetId="0">#REF!</definedName>
    <definedName name="____________________________MS6" localSheetId="1">#REF!</definedName>
    <definedName name="____________________________MS6">#REF!</definedName>
    <definedName name="___________________________MS16" localSheetId="0">#REF!</definedName>
    <definedName name="___________________________MS16" localSheetId="1">#REF!</definedName>
    <definedName name="___________________________MS16">#REF!</definedName>
    <definedName name="___________________________MS6" localSheetId="0">#REF!</definedName>
    <definedName name="___________________________MS6" localSheetId="1">#REF!</definedName>
    <definedName name="___________________________MS6">#REF!</definedName>
    <definedName name="__________________________MS16" localSheetId="0">#REF!</definedName>
    <definedName name="__________________________MS16" localSheetId="1">#REF!</definedName>
    <definedName name="__________________________MS16">#REF!</definedName>
    <definedName name="__________________________MS6" localSheetId="0">#REF!</definedName>
    <definedName name="__________________________MS6" localSheetId="1">#REF!</definedName>
    <definedName name="__________________________MS6">#REF!</definedName>
    <definedName name="_________________________MS16" localSheetId="0">#REF!</definedName>
    <definedName name="_________________________MS16" localSheetId="1">#REF!</definedName>
    <definedName name="_________________________MS16">#REF!</definedName>
    <definedName name="_________________________MS6" localSheetId="0">#REF!</definedName>
    <definedName name="_________________________MS6" localSheetId="1">#REF!</definedName>
    <definedName name="_________________________MS6">#REF!</definedName>
    <definedName name="________________________MS16" localSheetId="0">#REF!</definedName>
    <definedName name="________________________MS16" localSheetId="1">#REF!</definedName>
    <definedName name="________________________MS16">#REF!</definedName>
    <definedName name="________________________MS6" localSheetId="0">#REF!</definedName>
    <definedName name="________________________MS6" localSheetId="1">#REF!</definedName>
    <definedName name="________________________MS6">#REF!</definedName>
    <definedName name="_______________________MS16" localSheetId="0">#REF!</definedName>
    <definedName name="_______________________MS16" localSheetId="1">#REF!</definedName>
    <definedName name="_______________________MS16">#REF!</definedName>
    <definedName name="_______________________MS6" localSheetId="0">#REF!</definedName>
    <definedName name="_______________________MS6" localSheetId="1">#REF!</definedName>
    <definedName name="_______________________MS6">#REF!</definedName>
    <definedName name="______________________MS16" localSheetId="0">#REF!</definedName>
    <definedName name="______________________MS16" localSheetId="1">#REF!</definedName>
    <definedName name="______________________MS16">#REF!</definedName>
    <definedName name="______________________MS6" localSheetId="0">#REF!</definedName>
    <definedName name="______________________MS6" localSheetId="1">#REF!</definedName>
    <definedName name="______________________MS6">#REF!</definedName>
    <definedName name="_____________________MS16" localSheetId="0">#REF!</definedName>
    <definedName name="_____________________MS16" localSheetId="1">#REF!</definedName>
    <definedName name="_____________________MS16">#REF!</definedName>
    <definedName name="_____________________MS6" localSheetId="0">#REF!</definedName>
    <definedName name="_____________________MS6" localSheetId="1">#REF!</definedName>
    <definedName name="_____________________MS6">#REF!</definedName>
    <definedName name="____________________MS16" localSheetId="0">#REF!</definedName>
    <definedName name="____________________MS16" localSheetId="1">#REF!</definedName>
    <definedName name="____________________MS16">#REF!</definedName>
    <definedName name="____________________MS6" localSheetId="0">#REF!</definedName>
    <definedName name="____________________MS6" localSheetId="1">#REF!</definedName>
    <definedName name="____________________MS6">#REF!</definedName>
    <definedName name="___________________MS16" localSheetId="0">#REF!</definedName>
    <definedName name="___________________MS16" localSheetId="1">#REF!</definedName>
    <definedName name="___________________MS16">#REF!</definedName>
    <definedName name="___________________MS6" localSheetId="0">#REF!</definedName>
    <definedName name="___________________MS6" localSheetId="1">#REF!</definedName>
    <definedName name="___________________MS6">#REF!</definedName>
    <definedName name="___________________S1">#REF!</definedName>
    <definedName name="__________________MS16" localSheetId="0">#REF!</definedName>
    <definedName name="__________________MS16" localSheetId="1">#REF!</definedName>
    <definedName name="__________________MS16">#REF!</definedName>
    <definedName name="__________________MS6" localSheetId="0">#REF!</definedName>
    <definedName name="__________________MS6" localSheetId="1">#REF!</definedName>
    <definedName name="__________________MS6">#REF!</definedName>
    <definedName name="__________________S1">#REF!</definedName>
    <definedName name="_________________DIV27" localSheetId="0">#REF!</definedName>
    <definedName name="_________________DIV27" localSheetId="1">#REF!</definedName>
    <definedName name="_________________DIV27">#REF!</definedName>
    <definedName name="_________________MS16" localSheetId="0">#REF!</definedName>
    <definedName name="_________________MS16" localSheetId="1">#REF!</definedName>
    <definedName name="_________________MS16">#REF!</definedName>
    <definedName name="_________________MS6" localSheetId="0">#REF!</definedName>
    <definedName name="_________________MS6" localSheetId="1">#REF!</definedName>
    <definedName name="_________________MS6">#REF!</definedName>
    <definedName name="_________________S1">#REF!</definedName>
    <definedName name="________________DIV27" localSheetId="0">#REF!</definedName>
    <definedName name="________________DIV27" localSheetId="1">#REF!</definedName>
    <definedName name="________________DIV27">#REF!</definedName>
    <definedName name="________________MS16" localSheetId="0">#REF!</definedName>
    <definedName name="________________MS16" localSheetId="1">#REF!</definedName>
    <definedName name="________________MS16">#REF!</definedName>
    <definedName name="________________MS6" localSheetId="0">#REF!</definedName>
    <definedName name="________________MS6" localSheetId="1">#REF!</definedName>
    <definedName name="________________MS6">#REF!</definedName>
    <definedName name="________________S1">#REF!</definedName>
    <definedName name="_______________MS16" localSheetId="0">#REF!</definedName>
    <definedName name="_______________MS16" localSheetId="1">#REF!</definedName>
    <definedName name="_______________MS16">#REF!</definedName>
    <definedName name="_______________MS6" localSheetId="0">#REF!</definedName>
    <definedName name="_______________MS6" localSheetId="1">#REF!</definedName>
    <definedName name="_______________MS6">#REF!</definedName>
    <definedName name="_______________S1">#REF!</definedName>
    <definedName name="______________DIV27" localSheetId="0">#REF!</definedName>
    <definedName name="______________DIV27" localSheetId="1">#REF!</definedName>
    <definedName name="______________DIV27">#REF!</definedName>
    <definedName name="______________MS16" localSheetId="0">#REF!</definedName>
    <definedName name="______________MS16" localSheetId="1">#REF!</definedName>
    <definedName name="______________MS16">#REF!</definedName>
    <definedName name="______________MS6" localSheetId="0">#REF!</definedName>
    <definedName name="______________MS6" localSheetId="1">#REF!</definedName>
    <definedName name="______________MS6">#REF!</definedName>
    <definedName name="______________S1">#REF!</definedName>
    <definedName name="_____________DIV27" localSheetId="0">#REF!</definedName>
    <definedName name="_____________DIV27" localSheetId="1">#REF!</definedName>
    <definedName name="_____________DIV27">#REF!</definedName>
    <definedName name="_____________MS16" localSheetId="0">#REF!</definedName>
    <definedName name="_____________MS16" localSheetId="1">#REF!</definedName>
    <definedName name="_____________MS16">#REF!</definedName>
    <definedName name="_____________MS6" localSheetId="0">#REF!</definedName>
    <definedName name="_____________MS6" localSheetId="1">#REF!</definedName>
    <definedName name="_____________MS6">#REF!</definedName>
    <definedName name="_____________S1">#REF!</definedName>
    <definedName name="_____________tw1">#REF!</definedName>
    <definedName name="____________MS16" localSheetId="0">#REF!</definedName>
    <definedName name="____________MS16" localSheetId="1">#REF!</definedName>
    <definedName name="____________MS16">#REF!</definedName>
    <definedName name="____________MS6" localSheetId="0">#REF!</definedName>
    <definedName name="____________MS6" localSheetId="1">#REF!</definedName>
    <definedName name="____________MS6">#REF!</definedName>
    <definedName name="____________tw1">#REF!</definedName>
    <definedName name="___________MS16" localSheetId="0">#REF!</definedName>
    <definedName name="___________MS16" localSheetId="1">#REF!</definedName>
    <definedName name="___________MS16">#REF!</definedName>
    <definedName name="___________MS6" localSheetId="0">#REF!</definedName>
    <definedName name="___________MS6" localSheetId="1">#REF!</definedName>
    <definedName name="___________MS6">#REF!</definedName>
    <definedName name="___________S1">#REF!</definedName>
    <definedName name="___________tw1">#REF!</definedName>
    <definedName name="__________DIV27" localSheetId="0">#REF!</definedName>
    <definedName name="__________DIV27" localSheetId="1">#REF!</definedName>
    <definedName name="__________DIV27">#REF!</definedName>
    <definedName name="__________MS16" localSheetId="0">#REF!</definedName>
    <definedName name="__________MS16" localSheetId="1">#REF!</definedName>
    <definedName name="__________MS16">#REF!</definedName>
    <definedName name="__________MS6" localSheetId="0">#REF!</definedName>
    <definedName name="__________MS6" localSheetId="1">#REF!</definedName>
    <definedName name="__________MS6">#REF!</definedName>
    <definedName name="__________tw1">#REF!</definedName>
    <definedName name="_________MS16" localSheetId="0">#REF!</definedName>
    <definedName name="_________MS16" localSheetId="1">#REF!</definedName>
    <definedName name="_________MS16">#REF!</definedName>
    <definedName name="_________MS6" localSheetId="0">#REF!</definedName>
    <definedName name="_________MS6" localSheetId="1">#REF!</definedName>
    <definedName name="_________MS6">#REF!</definedName>
    <definedName name="_________S1">#REF!</definedName>
    <definedName name="_________tw1">#REF!</definedName>
    <definedName name="________MS16" localSheetId="0">#REF!</definedName>
    <definedName name="________MS16" localSheetId="1">#REF!</definedName>
    <definedName name="________MS16">#REF!</definedName>
    <definedName name="________MS6" localSheetId="0">#REF!</definedName>
    <definedName name="________MS6" localSheetId="1">#REF!</definedName>
    <definedName name="________MS6">#REF!</definedName>
    <definedName name="________S1">#REF!</definedName>
    <definedName name="________tw1">#REF!</definedName>
    <definedName name="_______DIV27" localSheetId="0">#REF!</definedName>
    <definedName name="_______DIV27" localSheetId="1">#REF!</definedName>
    <definedName name="_______DIV27">#REF!</definedName>
    <definedName name="_______MS16" localSheetId="0">#REF!</definedName>
    <definedName name="_______MS16" localSheetId="1">#REF!</definedName>
    <definedName name="_______MS16">#REF!</definedName>
    <definedName name="_______MS6" localSheetId="0">#REF!</definedName>
    <definedName name="_______MS6" localSheetId="1">#REF!</definedName>
    <definedName name="_______MS6">#REF!</definedName>
    <definedName name="_______S1">#REF!</definedName>
    <definedName name="_______tw1">#REF!</definedName>
    <definedName name="______DIV27" localSheetId="0">#REF!</definedName>
    <definedName name="______DIV27" localSheetId="1">#REF!</definedName>
    <definedName name="______DIV27">#REF!</definedName>
    <definedName name="______MS16" localSheetId="0">#REF!</definedName>
    <definedName name="______MS16" localSheetId="1">#REF!</definedName>
    <definedName name="______MS16">#REF!</definedName>
    <definedName name="______MS6" localSheetId="0">#REF!</definedName>
    <definedName name="______MS6" localSheetId="1">#REF!</definedName>
    <definedName name="______MS6">#REF!</definedName>
    <definedName name="______S1">#REF!</definedName>
    <definedName name="______tw1">#REF!</definedName>
    <definedName name="_____DIV27" localSheetId="0">#REF!</definedName>
    <definedName name="_____DIV27" localSheetId="1">#REF!</definedName>
    <definedName name="_____DIV27">#REF!</definedName>
    <definedName name="_____MS16" localSheetId="0">#REF!</definedName>
    <definedName name="_____MS16" localSheetId="1">#REF!</definedName>
    <definedName name="_____MS16">#REF!</definedName>
    <definedName name="_____MS6" localSheetId="0">#REF!</definedName>
    <definedName name="_____MS6" localSheetId="1">#REF!</definedName>
    <definedName name="_____MS6">#REF!</definedName>
    <definedName name="_____S1">#REF!</definedName>
    <definedName name="_____tw1">#REF!</definedName>
    <definedName name="____DIV27" localSheetId="0">#REF!</definedName>
    <definedName name="____DIV27" localSheetId="1">#REF!</definedName>
    <definedName name="____DIV27">#REF!</definedName>
    <definedName name="____MS16" localSheetId="0">#REF!</definedName>
    <definedName name="____MS16" localSheetId="1">#REF!</definedName>
    <definedName name="____MS16">#REF!</definedName>
    <definedName name="____MS6" localSheetId="0">#REF!</definedName>
    <definedName name="____MS6" localSheetId="1">#REF!</definedName>
    <definedName name="____MS6">#REF!</definedName>
    <definedName name="____S1">#REF!</definedName>
    <definedName name="____tw1">#REF!</definedName>
    <definedName name="___1__x_1_1" localSheetId="0">#REF!</definedName>
    <definedName name="___1__x_1_1" localSheetId="1">#REF!</definedName>
    <definedName name="___1__x_1_1">#REF!</definedName>
    <definedName name="___DIV27" localSheetId="0">#REF!</definedName>
    <definedName name="___DIV27" localSheetId="1">#REF!</definedName>
    <definedName name="___DIV27">#REF!</definedName>
    <definedName name="___MS16" localSheetId="0">#REF!</definedName>
    <definedName name="___MS16" localSheetId="1">#REF!</definedName>
    <definedName name="___MS16">#REF!</definedName>
    <definedName name="___MS6" localSheetId="0">#REF!</definedName>
    <definedName name="___MS6" localSheetId="1">#REF!</definedName>
    <definedName name="___MS6">#REF!</definedName>
    <definedName name="___S1">#REF!</definedName>
    <definedName name="___tw1">#REF!</definedName>
    <definedName name="__1__x_1_1" localSheetId="0">#REF!</definedName>
    <definedName name="__1__x_1_1" localSheetId="1">#REF!</definedName>
    <definedName name="__1__x_1_1">#REF!</definedName>
    <definedName name="__10Excel_BuiltIn_Print_Area_16_1" localSheetId="0">#REF!</definedName>
    <definedName name="__10Excel_BuiltIn_Print_Area_16_1" localSheetId="1">#REF!</definedName>
    <definedName name="__10Excel_BuiltIn_Print_Area_16_1">#REF!</definedName>
    <definedName name="__11Excel_BuiltIn_Print_Area_17_1" localSheetId="0">#REF!</definedName>
    <definedName name="__11Excel_BuiltIn_Print_Area_17_1" localSheetId="1">#REF!</definedName>
    <definedName name="__11Excel_BuiltIn_Print_Area_17_1">#REF!</definedName>
    <definedName name="__123Graph_A" localSheetId="0" hidden="1">[7]SUM!#REF!</definedName>
    <definedName name="__123Graph_A" localSheetId="1" hidden="1">[7]SUM!#REF!</definedName>
    <definedName name="__123Graph_A" hidden="1">'[8]BOQ  SUM'!#REF!</definedName>
    <definedName name="__123Graph_ACURRENT" localSheetId="0" hidden="1">[9]FitOutConfCentre!#REF!</definedName>
    <definedName name="__123Graph_ACURRENT" localSheetId="1" hidden="1">[9]FitOutConfCentre!#REF!</definedName>
    <definedName name="__123Graph_ACURRENT" hidden="1">[9]FitOutConfCentre!#REF!</definedName>
    <definedName name="__123Graph_B" localSheetId="0" hidden="1">[7]SUM!#REF!</definedName>
    <definedName name="__123Graph_B" localSheetId="1" hidden="1">[7]SUM!#REF!</definedName>
    <definedName name="__123Graph_B" hidden="1">'[8]BOQ  SUM'!#REF!</definedName>
    <definedName name="__123Graph_BCURRENT" hidden="1">[10]MOS!$C$6:$C$15</definedName>
    <definedName name="__123Graph_C" hidden="1">[10]MOS!$D$6:$D$15</definedName>
    <definedName name="__123Graph_CCURRENT" hidden="1">[10]MOS!$D$6:$D$15</definedName>
    <definedName name="__123Graph_D" hidden="1">[10]MOS!$E$6:$E$15</definedName>
    <definedName name="__123Graph_DCURRENT" hidden="1">[10]MOS!$E$6:$E$15</definedName>
    <definedName name="__123Graph_E" hidden="1">[10]MOS!$F$6:$F$15</definedName>
    <definedName name="__123Graph_ECURRENT" hidden="1">[10]MOS!$F$6:$F$15</definedName>
    <definedName name="__123Graph_F" hidden="1">[10]MOS!$G$6:$G$15</definedName>
    <definedName name="__123Graph_FCURRENT" hidden="1">[10]MOS!$G$6:$G$15</definedName>
    <definedName name="__123Graph_X" localSheetId="0" hidden="1">[11]FORM5!#REF!</definedName>
    <definedName name="__123Graph_X" localSheetId="1" hidden="1">[11]FORM5!#REF!</definedName>
    <definedName name="__123Graph_X" hidden="1">[11]FORM5!#REF!</definedName>
    <definedName name="__123grapp" localSheetId="0" hidden="1">[9]FitOutConfCentre!#REF!</definedName>
    <definedName name="__123grapp" localSheetId="1" hidden="1">[9]FitOutConfCentre!#REF!</definedName>
    <definedName name="__123grapp" hidden="1">[9]FitOutConfCentre!#REF!</definedName>
    <definedName name="__12Excel_BuiltIn_Print_Area_20_1" localSheetId="0">#REF!</definedName>
    <definedName name="__12Excel_BuiltIn_Print_Area_20_1" localSheetId="1">#REF!</definedName>
    <definedName name="__12Excel_BuiltIn_Print_Area_20_1">#REF!</definedName>
    <definedName name="__13Excel_BuiltIn_Print_Area_6_1" localSheetId="0">#REF!</definedName>
    <definedName name="__13Excel_BuiltIn_Print_Area_6_1" localSheetId="1">#REF!</definedName>
    <definedName name="__13Excel_BuiltIn_Print_Area_6_1">#REF!</definedName>
    <definedName name="__14Excel_BuiltIn_Print_Area_7_1" localSheetId="0">#REF!</definedName>
    <definedName name="__14Excel_BuiltIn_Print_Area_7_1" localSheetId="1">#REF!</definedName>
    <definedName name="__14Excel_BuiltIn_Print_Area_7_1">#REF!</definedName>
    <definedName name="__15Excel_BuiltIn_Print_Area_9_1" localSheetId="0">#REF!</definedName>
    <definedName name="__15Excel_BuiltIn_Print_Area_9_1" localSheetId="1">#REF!</definedName>
    <definedName name="__15Excel_BuiltIn_Print_Area_9_1">#REF!</definedName>
    <definedName name="__16Excel_BuiltIn_Print_Titles_1_1" localSheetId="0">#REF!</definedName>
    <definedName name="__16Excel_BuiltIn_Print_Titles_1_1" localSheetId="1">#REF!</definedName>
    <definedName name="__16Excel_BuiltIn_Print_Titles_1_1">#REF!</definedName>
    <definedName name="__3__x_10_1_1" localSheetId="0">#REF!</definedName>
    <definedName name="__3__x_10_1_1" localSheetId="1">#REF!</definedName>
    <definedName name="__3__x_10_1_1">#REF!</definedName>
    <definedName name="__4Excel_BuiltIn_Print_Area_1_1" localSheetId="0">#REF!</definedName>
    <definedName name="__4Excel_BuiltIn_Print_Area_1_1" localSheetId="1">#REF!</definedName>
    <definedName name="__4Excel_BuiltIn_Print_Area_1_1">#REF!</definedName>
    <definedName name="__5Excel_BuiltIn_Print_Area_11_1" localSheetId="0">#REF!</definedName>
    <definedName name="__5Excel_BuiltIn_Print_Area_11_1" localSheetId="1">#REF!</definedName>
    <definedName name="__5Excel_BuiltIn_Print_Area_11_1">#REF!</definedName>
    <definedName name="__6Excel_BuiltIn_Print_Area_12_1" localSheetId="0">#REF!</definedName>
    <definedName name="__6Excel_BuiltIn_Print_Area_12_1" localSheetId="1">#REF!</definedName>
    <definedName name="__6Excel_BuiltIn_Print_Area_12_1">#REF!</definedName>
    <definedName name="__7Excel_BuiltIn_Print_Area_13_1" localSheetId="0">#REF!</definedName>
    <definedName name="__7Excel_BuiltIn_Print_Area_13_1" localSheetId="1">#REF!</definedName>
    <definedName name="__7Excel_BuiltIn_Print_Area_13_1">#REF!</definedName>
    <definedName name="__8Excel_BuiltIn_Print_Area_14_1" localSheetId="0">#REF!</definedName>
    <definedName name="__8Excel_BuiltIn_Print_Area_14_1" localSheetId="1">#REF!</definedName>
    <definedName name="__8Excel_BuiltIn_Print_Area_14_1">#REF!</definedName>
    <definedName name="__9Excel_BuiltIn_Print_Area_15_1" localSheetId="0">#REF!</definedName>
    <definedName name="__9Excel_BuiltIn_Print_Area_15_1" localSheetId="1">#REF!</definedName>
    <definedName name="__9Excel_BuiltIn_Print_Area_15_1">#REF!</definedName>
    <definedName name="__DIV27" localSheetId="0">#REF!</definedName>
    <definedName name="__DIV27" localSheetId="1">#REF!</definedName>
    <definedName name="__DIV27">#REF!</definedName>
    <definedName name="__IV100000">'[12]Material Submittal for HVAC'!$IV$19994</definedName>
    <definedName name="__IV66000">'[12]Material Submittal for HVAC'!$IV$65155</definedName>
    <definedName name="__IV66500">'[12]Material Submittal for HVAC'!$IV$65155</definedName>
    <definedName name="__IV67000">'[12]Material Submittal for HVAC'!$IV$65155</definedName>
    <definedName name="__IV70000">'[12]Material Submittal for HVAC'!$IV$60020</definedName>
    <definedName name="__IV90000">'[12]Material Submittal for HVAC'!$IV$19994</definedName>
    <definedName name="__MS16" localSheetId="0">#REF!</definedName>
    <definedName name="__MS16" localSheetId="1">#REF!</definedName>
    <definedName name="__MS16">#REF!</definedName>
    <definedName name="__MS6" localSheetId="0">#REF!</definedName>
    <definedName name="__MS6" localSheetId="1">#REF!</definedName>
    <definedName name="__MS6">#REF!</definedName>
    <definedName name="__S1">#REF!</definedName>
    <definedName name="__tw1">#REF!</definedName>
    <definedName name="__x" localSheetId="0">#REF!</definedName>
    <definedName name="__x" localSheetId="1">#REF!</definedName>
    <definedName name="__x">#REF!</definedName>
    <definedName name="__x_1" localSheetId="0">#REF!</definedName>
    <definedName name="__x_1" localSheetId="1">#REF!</definedName>
    <definedName name="__x_1">#REF!</definedName>
    <definedName name="__x_1_1" localSheetId="0">#REF!</definedName>
    <definedName name="__x_1_1" localSheetId="1">#REF!</definedName>
    <definedName name="__x_1_1">#REF!</definedName>
    <definedName name="__x_10" localSheetId="0">#REF!</definedName>
    <definedName name="__x_10" localSheetId="1">#REF!</definedName>
    <definedName name="__x_10">#REF!</definedName>
    <definedName name="__x_10_1" localSheetId="0">#REF!</definedName>
    <definedName name="__x_10_1" localSheetId="1">#REF!</definedName>
    <definedName name="__x_10_1">#REF!</definedName>
    <definedName name="__x_11" localSheetId="0">#REF!</definedName>
    <definedName name="__x_11" localSheetId="1">#REF!</definedName>
    <definedName name="__x_11">#REF!</definedName>
    <definedName name="__x_11_1" localSheetId="0">#REF!</definedName>
    <definedName name="__x_11_1" localSheetId="1">#REF!</definedName>
    <definedName name="__x_11_1">#REF!</definedName>
    <definedName name="__x_12" localSheetId="0">#REF!</definedName>
    <definedName name="__x_12" localSheetId="1">#REF!</definedName>
    <definedName name="__x_12">#REF!</definedName>
    <definedName name="__x_12_1" localSheetId="0">#REF!</definedName>
    <definedName name="__x_12_1" localSheetId="1">#REF!</definedName>
    <definedName name="__x_12_1">#REF!</definedName>
    <definedName name="__x_13" localSheetId="0">#REF!</definedName>
    <definedName name="__x_13" localSheetId="1">#REF!</definedName>
    <definedName name="__x_13">#REF!</definedName>
    <definedName name="__x_14" localSheetId="0">#REF!</definedName>
    <definedName name="__x_14" localSheetId="1">#REF!</definedName>
    <definedName name="__x_14">#REF!</definedName>
    <definedName name="__x_14_1" localSheetId="0">#REF!</definedName>
    <definedName name="__x_14_1" localSheetId="1">#REF!</definedName>
    <definedName name="__x_14_1">#REF!</definedName>
    <definedName name="__x_15" localSheetId="0">#REF!</definedName>
    <definedName name="__x_15" localSheetId="1">#REF!</definedName>
    <definedName name="__x_15">#REF!</definedName>
    <definedName name="__x_16" localSheetId="0">#REF!</definedName>
    <definedName name="__x_16" localSheetId="1">#REF!</definedName>
    <definedName name="__x_16">#REF!</definedName>
    <definedName name="__x_16_1" localSheetId="0">#REF!</definedName>
    <definedName name="__x_16_1" localSheetId="1">#REF!</definedName>
    <definedName name="__x_16_1">#REF!</definedName>
    <definedName name="__x_17" localSheetId="0">#REF!</definedName>
    <definedName name="__x_17" localSheetId="1">#REF!</definedName>
    <definedName name="__x_17">#REF!</definedName>
    <definedName name="__x_18" localSheetId="0">#REF!</definedName>
    <definedName name="__x_18" localSheetId="1">#REF!</definedName>
    <definedName name="__x_18">#REF!</definedName>
    <definedName name="__x_19" localSheetId="0">#REF!</definedName>
    <definedName name="__x_19" localSheetId="1">#REF!</definedName>
    <definedName name="__x_19">#REF!</definedName>
    <definedName name="__x_19_1" localSheetId="0">#REF!</definedName>
    <definedName name="__x_19_1" localSheetId="1">#REF!</definedName>
    <definedName name="__x_19_1">#REF!</definedName>
    <definedName name="__x_19_18" localSheetId="0">#REF!</definedName>
    <definedName name="__x_19_18" localSheetId="1">#REF!</definedName>
    <definedName name="__x_19_18">#REF!</definedName>
    <definedName name="__x_2" localSheetId="0">#REF!</definedName>
    <definedName name="__x_2" localSheetId="1">#REF!</definedName>
    <definedName name="__x_2">#REF!</definedName>
    <definedName name="__x_20" localSheetId="0">#REF!</definedName>
    <definedName name="__x_20" localSheetId="1">#REF!</definedName>
    <definedName name="__x_20">#REF!</definedName>
    <definedName name="__x_20_1" localSheetId="0">#REF!</definedName>
    <definedName name="__x_20_1" localSheetId="1">#REF!</definedName>
    <definedName name="__x_20_1">#REF!</definedName>
    <definedName name="__x_21" localSheetId="0">#REF!</definedName>
    <definedName name="__x_21" localSheetId="1">#REF!</definedName>
    <definedName name="__x_21">#REF!</definedName>
    <definedName name="__x_21_1" localSheetId="0">#REF!</definedName>
    <definedName name="__x_21_1" localSheetId="1">#REF!</definedName>
    <definedName name="__x_21_1">#REF!</definedName>
    <definedName name="__x_22" localSheetId="0">#REF!</definedName>
    <definedName name="__x_22" localSheetId="1">#REF!</definedName>
    <definedName name="__x_22">#REF!</definedName>
    <definedName name="__x_23" localSheetId="0">#REF!</definedName>
    <definedName name="__x_23" localSheetId="1">#REF!</definedName>
    <definedName name="__x_23">#REF!</definedName>
    <definedName name="__x_24" localSheetId="0">#REF!</definedName>
    <definedName name="__x_24" localSheetId="1">#REF!</definedName>
    <definedName name="__x_24">#REF!</definedName>
    <definedName name="__x_25" localSheetId="0">#REF!</definedName>
    <definedName name="__x_25" localSheetId="1">#REF!</definedName>
    <definedName name="__x_25">#REF!</definedName>
    <definedName name="__x_26" localSheetId="0">#REF!</definedName>
    <definedName name="__x_26" localSheetId="1">#REF!</definedName>
    <definedName name="__x_26">#REF!</definedName>
    <definedName name="__x_27" localSheetId="0">#REF!</definedName>
    <definedName name="__x_27" localSheetId="1">#REF!</definedName>
    <definedName name="__x_27">#REF!</definedName>
    <definedName name="__x_3" localSheetId="0">#REF!</definedName>
    <definedName name="__x_3" localSheetId="1">#REF!</definedName>
    <definedName name="__x_3">#REF!</definedName>
    <definedName name="__x_3_1" localSheetId="0">#REF!</definedName>
    <definedName name="__x_3_1" localSheetId="1">#REF!</definedName>
    <definedName name="__x_3_1">#REF!</definedName>
    <definedName name="__x_5" localSheetId="0">#REF!</definedName>
    <definedName name="__x_5" localSheetId="1">#REF!</definedName>
    <definedName name="__x_5">#REF!</definedName>
    <definedName name="__x_6" localSheetId="0">#REF!</definedName>
    <definedName name="__x_6" localSheetId="1">#REF!</definedName>
    <definedName name="__x_6">#REF!</definedName>
    <definedName name="__x_7" localSheetId="0">#REF!</definedName>
    <definedName name="__x_7" localSheetId="1">#REF!</definedName>
    <definedName name="__x_7">#REF!</definedName>
    <definedName name="__x_7_1" localSheetId="0">#REF!</definedName>
    <definedName name="__x_7_1" localSheetId="1">#REF!</definedName>
    <definedName name="__x_7_1">#REF!</definedName>
    <definedName name="__x_7_8" localSheetId="0">#REF!</definedName>
    <definedName name="__x_7_8" localSheetId="1">#REF!</definedName>
    <definedName name="__x_7_8">#REF!</definedName>
    <definedName name="__x_8" localSheetId="0">#REF!</definedName>
    <definedName name="__x_8" localSheetId="1">#REF!</definedName>
    <definedName name="__x_8">#REF!</definedName>
    <definedName name="__x_9" localSheetId="0">#REF!</definedName>
    <definedName name="__x_9" localSheetId="1">#REF!</definedName>
    <definedName name="__x_9">#REF!</definedName>
    <definedName name="_0">#REF!</definedName>
    <definedName name="_1_____123Graph_ACHART_1" hidden="1">'[8]BOQ  SUM'!#REF!</definedName>
    <definedName name="_1__x_1_1" localSheetId="0">#REF!</definedName>
    <definedName name="_1__x_1_1" localSheetId="1">#REF!</definedName>
    <definedName name="_1__x_1_1">#REF!</definedName>
    <definedName name="_1_0_0_F" localSheetId="0" hidden="1">[6]대비표!#REF!</definedName>
    <definedName name="_1_0_0_F" localSheetId="1" hidden="1">[6]대비표!#REF!</definedName>
    <definedName name="_1_0_0_F" hidden="1">[6]대비표!#REF!</definedName>
    <definedName name="_10__123Graph_ACHART_1" hidden="1">'[13]BOQ  SUM'!#REF!</definedName>
    <definedName name="_10_Excel_BuiltIn_Print_Area_2_1">#REF!</definedName>
    <definedName name="_10Excel_BuiltIn_Print_Area_1_1" localSheetId="0">#REF!</definedName>
    <definedName name="_10Excel_BuiltIn_Print_Area_1_1" localSheetId="1">#REF!</definedName>
    <definedName name="_10Excel_BuiltIn_Print_Area_1_1">#REF!</definedName>
    <definedName name="_10Excel_BuiltIn_Print_Area_15_1" localSheetId="0">#REF!</definedName>
    <definedName name="_10Excel_BuiltIn_Print_Area_15_1" localSheetId="1">#REF!</definedName>
    <definedName name="_10Excel_BuiltIn_Print_Area_15_1">#REF!</definedName>
    <definedName name="_10Excel_BuiltIn_Print_Area_16_1" localSheetId="0">#REF!</definedName>
    <definedName name="_10Excel_BuiltIn_Print_Area_16_1" localSheetId="1">#REF!</definedName>
    <definedName name="_10Excel_BuiltIn_Print_Area_16_1">#REF!</definedName>
    <definedName name="_11_Excel_BuiltIn_Print_Area_3_1">#REF!</definedName>
    <definedName name="_11Excel_BuiltIn_Print_Area_11_1" localSheetId="0">#REF!</definedName>
    <definedName name="_11Excel_BuiltIn_Print_Area_11_1" localSheetId="1">#REF!</definedName>
    <definedName name="_11Excel_BuiltIn_Print_Area_11_1">#REF!</definedName>
    <definedName name="_11Excel_BuiltIn_Print_Area_16_1" localSheetId="0">#REF!</definedName>
    <definedName name="_11Excel_BuiltIn_Print_Area_16_1" localSheetId="1">#REF!</definedName>
    <definedName name="_11Excel_BuiltIn_Print_Area_16_1">#REF!</definedName>
    <definedName name="_11Excel_BuiltIn_Print_Area_17_1" localSheetId="0">#REF!</definedName>
    <definedName name="_11Excel_BuiltIn_Print_Area_17_1" localSheetId="1">#REF!</definedName>
    <definedName name="_11Excel_BuiltIn_Print_Area_17_1">#REF!</definedName>
    <definedName name="_12_Excel_BuiltIn_Print_Area_4_1">#REF!</definedName>
    <definedName name="_12Excel_BuiltIn_Print_Area_12_1" localSheetId="0">#REF!</definedName>
    <definedName name="_12Excel_BuiltIn_Print_Area_12_1" localSheetId="1">#REF!</definedName>
    <definedName name="_12Excel_BuiltIn_Print_Area_12_1">#REF!</definedName>
    <definedName name="_12Excel_BuiltIn_Print_Area_17_1" localSheetId="0">#REF!</definedName>
    <definedName name="_12Excel_BuiltIn_Print_Area_17_1" localSheetId="1">#REF!</definedName>
    <definedName name="_12Excel_BuiltIn_Print_Area_17_1">#REF!</definedName>
    <definedName name="_12Excel_BuiltIn_Print_Area_20_1" localSheetId="0">#REF!</definedName>
    <definedName name="_12Excel_BuiltIn_Print_Area_20_1" localSheetId="1">#REF!</definedName>
    <definedName name="_12Excel_BuiltIn_Print_Area_20_1">#REF!</definedName>
    <definedName name="_12Excel_BuiltIn_Print_Area_3_1">#REF!</definedName>
    <definedName name="_13_Excel_BuiltIn_Print_Area_6_1">#REF!</definedName>
    <definedName name="_13Excel_BuiltIn_Print_Area_13_1" localSheetId="0">#REF!</definedName>
    <definedName name="_13Excel_BuiltIn_Print_Area_13_1" localSheetId="1">#REF!</definedName>
    <definedName name="_13Excel_BuiltIn_Print_Area_13_1">#REF!</definedName>
    <definedName name="_13Excel_BuiltIn_Print_Area_20_1" localSheetId="0">#REF!</definedName>
    <definedName name="_13Excel_BuiltIn_Print_Area_20_1" localSheetId="1">#REF!</definedName>
    <definedName name="_13Excel_BuiltIn_Print_Area_20_1">#REF!</definedName>
    <definedName name="_13Excel_BuiltIn_Print_Area_4_1" localSheetId="0">#REF!</definedName>
    <definedName name="_13Excel_BuiltIn_Print_Area_4_1" localSheetId="1">#REF!</definedName>
    <definedName name="_13Excel_BuiltIn_Print_Area_4_1">#REF!</definedName>
    <definedName name="_13Excel_BuiltIn_Print_Area_6_1" localSheetId="0">#REF!</definedName>
    <definedName name="_13Excel_BuiltIn_Print_Area_6_1" localSheetId="1">#REF!</definedName>
    <definedName name="_13Excel_BuiltIn_Print_Area_6_1">#REF!</definedName>
    <definedName name="_14__123Graph_BCHART_1" hidden="1">'[13]BOQ  SUM'!#REF!</definedName>
    <definedName name="_14__x_10_1_1" localSheetId="0">'[14]Section 26 52 00'!#REF!</definedName>
    <definedName name="_14__x_10_1_1" localSheetId="1">'[14]Section 26 52 00'!#REF!</definedName>
    <definedName name="_14__x_10_1_1">'[14]Section 26 52 00'!#REF!</definedName>
    <definedName name="_14_Excel_BuiltIn_Print_Titles_2_1">#REF!</definedName>
    <definedName name="_14Excel_BuiltIn_Print_Area_14_1" localSheetId="0">#REF!</definedName>
    <definedName name="_14Excel_BuiltIn_Print_Area_14_1" localSheetId="1">#REF!</definedName>
    <definedName name="_14Excel_BuiltIn_Print_Area_14_1">#REF!</definedName>
    <definedName name="_14Excel_BuiltIn_Print_Area_6_1" localSheetId="0">#REF!</definedName>
    <definedName name="_14Excel_BuiltIn_Print_Area_6_1" localSheetId="1">#REF!</definedName>
    <definedName name="_14Excel_BuiltIn_Print_Area_6_1">#REF!</definedName>
    <definedName name="_14Excel_BuiltIn_Print_Area_7_1" localSheetId="0">#REF!</definedName>
    <definedName name="_14Excel_BuiltIn_Print_Area_7_1" localSheetId="1">#REF!</definedName>
    <definedName name="_14Excel_BuiltIn_Print_Area_7_1">#REF!</definedName>
    <definedName name="_15_Excel_BuiltIn_Print_Area_1_1">#REF!</definedName>
    <definedName name="_15_Excel_BuiltIn_Print_Titles_3_1">#REF!</definedName>
    <definedName name="_15Excel_BuiltIn_Print_Area_1_1" localSheetId="0">#REF!</definedName>
    <definedName name="_15Excel_BuiltIn_Print_Area_1_1" localSheetId="1">#REF!</definedName>
    <definedName name="_15Excel_BuiltIn_Print_Area_1_1">#REF!</definedName>
    <definedName name="_15Excel_BuiltIn_Print_Area_15_1" localSheetId="0">#REF!</definedName>
    <definedName name="_15Excel_BuiltIn_Print_Area_15_1" localSheetId="1">#REF!</definedName>
    <definedName name="_15Excel_BuiltIn_Print_Area_15_1">#REF!</definedName>
    <definedName name="_15Excel_BuiltIn_Print_Area_6_1" localSheetId="0">#REF!</definedName>
    <definedName name="_15Excel_BuiltIn_Print_Area_6_1" localSheetId="1">#REF!</definedName>
    <definedName name="_15Excel_BuiltIn_Print_Area_6_1">#REF!</definedName>
    <definedName name="_15Excel_BuiltIn_Print_Area_7_1" localSheetId="0">#REF!</definedName>
    <definedName name="_15Excel_BuiltIn_Print_Area_7_1" localSheetId="1">#REF!</definedName>
    <definedName name="_15Excel_BuiltIn_Print_Area_7_1">#REF!</definedName>
    <definedName name="_15Excel_BuiltIn_Print_Area_9_1" localSheetId="0">#REF!</definedName>
    <definedName name="_15Excel_BuiltIn_Print_Area_9_1" localSheetId="1">#REF!</definedName>
    <definedName name="_15Excel_BuiltIn_Print_Area_9_1">#REF!</definedName>
    <definedName name="_16_Excel_BuiltIn_Print_Area_2_1">#REF!</definedName>
    <definedName name="_16_Excel_BuiltIn_Print_Titles_4_1">#REF!</definedName>
    <definedName name="_16Excel_BuiltIn_Print_Area_11_1" localSheetId="0">#REF!</definedName>
    <definedName name="_16Excel_BuiltIn_Print_Area_11_1" localSheetId="1">#REF!</definedName>
    <definedName name="_16Excel_BuiltIn_Print_Area_11_1">#REF!</definedName>
    <definedName name="_16Excel_BuiltIn_Print_Area_16_1" localSheetId="0">#REF!</definedName>
    <definedName name="_16Excel_BuiltIn_Print_Area_16_1" localSheetId="1">#REF!</definedName>
    <definedName name="_16Excel_BuiltIn_Print_Area_16_1">#REF!</definedName>
    <definedName name="_16Excel_BuiltIn_Print_Area_4_1">#REF!</definedName>
    <definedName name="_16Excel_BuiltIn_Print_Area_7_1" localSheetId="0">#REF!</definedName>
    <definedName name="_16Excel_BuiltIn_Print_Area_7_1" localSheetId="1">#REF!</definedName>
    <definedName name="_16Excel_BuiltIn_Print_Area_7_1">#REF!</definedName>
    <definedName name="_16Excel_BuiltIn_Print_Area_9_1" localSheetId="0">#REF!</definedName>
    <definedName name="_16Excel_BuiltIn_Print_Area_9_1" localSheetId="1">#REF!</definedName>
    <definedName name="_16Excel_BuiltIn_Print_Area_9_1">#REF!</definedName>
    <definedName name="_16Excel_BuiltIn_Print_Titles_1_1" localSheetId="0">#REF!</definedName>
    <definedName name="_16Excel_BuiltIn_Print_Titles_1_1" localSheetId="1">#REF!</definedName>
    <definedName name="_16Excel_BuiltIn_Print_Titles_1_1">#REF!</definedName>
    <definedName name="_17_Excel_BuiltIn_Print_Area_3_1">#REF!</definedName>
    <definedName name="_17Excel_BuiltIn_Print_Area_1_1">#REF!</definedName>
    <definedName name="_17Excel_BuiltIn_Print_Area_12_1" localSheetId="0">#REF!</definedName>
    <definedName name="_17Excel_BuiltIn_Print_Area_12_1" localSheetId="1">#REF!</definedName>
    <definedName name="_17Excel_BuiltIn_Print_Area_12_1">#REF!</definedName>
    <definedName name="_17Excel_BuiltIn_Print_Area_17_1" localSheetId="0">#REF!</definedName>
    <definedName name="_17Excel_BuiltIn_Print_Area_17_1" localSheetId="1">#REF!</definedName>
    <definedName name="_17Excel_BuiltIn_Print_Area_17_1">#REF!</definedName>
    <definedName name="_17Excel_BuiltIn_Print_Area_9_1" localSheetId="0">#REF!</definedName>
    <definedName name="_17Excel_BuiltIn_Print_Area_9_1" localSheetId="1">#REF!</definedName>
    <definedName name="_17Excel_BuiltIn_Print_Area_9_1">#REF!</definedName>
    <definedName name="_17Excel_BuiltIn_Print_Titles_1_1" localSheetId="0">#REF!</definedName>
    <definedName name="_17Excel_BuiltIn_Print_Titles_1_1" localSheetId="1">#REF!</definedName>
    <definedName name="_17Excel_BuiltIn_Print_Titles_1_1">#REF!</definedName>
    <definedName name="_17Excel_BuiltIn_Print_Titles_10_1" localSheetId="0">#REF!</definedName>
    <definedName name="_17Excel_BuiltIn_Print_Titles_10_1" localSheetId="1">#REF!</definedName>
    <definedName name="_17Excel_BuiltIn_Print_Titles_10_1">#REF!</definedName>
    <definedName name="_17Excel_BuiltIn_Print_Titles_11_1" localSheetId="0">#REF!</definedName>
    <definedName name="_17Excel_BuiltIn_Print_Titles_11_1" localSheetId="1">#REF!</definedName>
    <definedName name="_17Excel_BuiltIn_Print_Titles_11_1">#REF!</definedName>
    <definedName name="_18_Excel_BuiltIn_Print_Area_4_1">#REF!</definedName>
    <definedName name="_18Excel_BuiltIn_Print_Area_13_1" localSheetId="0">#REF!</definedName>
    <definedName name="_18Excel_BuiltIn_Print_Area_13_1" localSheetId="1">#REF!</definedName>
    <definedName name="_18Excel_BuiltIn_Print_Area_13_1">#REF!</definedName>
    <definedName name="_18Excel_BuiltIn_Print_Area_2_1">#REF!</definedName>
    <definedName name="_18Excel_BuiltIn_Print_Area_20_1" localSheetId="0">#REF!</definedName>
    <definedName name="_18Excel_BuiltIn_Print_Area_20_1" localSheetId="1">#REF!</definedName>
    <definedName name="_18Excel_BuiltIn_Print_Area_20_1">#REF!</definedName>
    <definedName name="_18Excel_BuiltIn_Print_Area_6_1">#REF!</definedName>
    <definedName name="_18Excel_BuiltIn_Print_Titles_1_1" localSheetId="0">#REF!</definedName>
    <definedName name="_18Excel_BuiltIn_Print_Titles_1_1" localSheetId="1">#REF!</definedName>
    <definedName name="_18Excel_BuiltIn_Print_Titles_1_1">#REF!</definedName>
    <definedName name="_18Excel_BuiltIn_Print_Titles_10_1" localSheetId="0">#REF!</definedName>
    <definedName name="_18Excel_BuiltIn_Print_Titles_10_1" localSheetId="1">#REF!</definedName>
    <definedName name="_18Excel_BuiltIn_Print_Titles_10_1">#REF!</definedName>
    <definedName name="_18Excel_BuiltIn_Print_Titles_11_1" localSheetId="0">#REF!</definedName>
    <definedName name="_18Excel_BuiltIn_Print_Titles_11_1" localSheetId="1">#REF!</definedName>
    <definedName name="_18Excel_BuiltIn_Print_Titles_11_1">#REF!</definedName>
    <definedName name="_18Excel_BuiltIn_Print_Titles_13_1" localSheetId="0">#REF!</definedName>
    <definedName name="_18Excel_BuiltIn_Print_Titles_13_1" localSheetId="1">#REF!</definedName>
    <definedName name="_18Excel_BuiltIn_Print_Titles_13_1">#REF!</definedName>
    <definedName name="_19_Excel_BuiltIn_Print_Area_6_1">#REF!</definedName>
    <definedName name="_19Excel_BuiltIn_Print_Area_14_1" localSheetId="0">#REF!</definedName>
    <definedName name="_19Excel_BuiltIn_Print_Area_14_1" localSheetId="1">#REF!</definedName>
    <definedName name="_19Excel_BuiltIn_Print_Area_14_1">#REF!</definedName>
    <definedName name="_19Excel_BuiltIn_Print_Area_3_1">#REF!</definedName>
    <definedName name="_19Excel_BuiltIn_Print_Titles_11_1" localSheetId="0">#REF!</definedName>
    <definedName name="_19Excel_BuiltIn_Print_Titles_11_1" localSheetId="1">#REF!</definedName>
    <definedName name="_19Excel_BuiltIn_Print_Titles_11_1">#REF!</definedName>
    <definedName name="_19Excel_BuiltIn_Print_Titles_13_1" localSheetId="0">#REF!</definedName>
    <definedName name="_19Excel_BuiltIn_Print_Titles_13_1" localSheetId="1">#REF!</definedName>
    <definedName name="_19Excel_BuiltIn_Print_Titles_13_1">#REF!</definedName>
    <definedName name="_19Excel_BuiltIn_Print_Titles_14_1" localSheetId="0">#REF!</definedName>
    <definedName name="_19Excel_BuiltIn_Print_Titles_14_1" localSheetId="1">#REF!</definedName>
    <definedName name="_19Excel_BuiltIn_Print_Titles_14_1">#REF!</definedName>
    <definedName name="_1Excel_BuiltIn_Print_Area_1_1">#REF!</definedName>
    <definedName name="_1Excel_BuiltIn_Print_Area_6_1">#REF!</definedName>
    <definedName name="_1F" localSheetId="0" hidden="1">[6]대비표!#REF!</definedName>
    <definedName name="_1F" localSheetId="1" hidden="1">[6]대비표!#REF!</definedName>
    <definedName name="_1F" hidden="1">[6]대비표!#REF!</definedName>
    <definedName name="_2_____123Graph_BCHART_1" hidden="1">'[8]BOQ  SUM'!#REF!</definedName>
    <definedName name="_2_0_0_F" localSheetId="0" hidden="1">[6]대비표!#REF!</definedName>
    <definedName name="_2_0_0_F" localSheetId="1" hidden="1">[6]대비표!#REF!</definedName>
    <definedName name="_2_0_0_F" hidden="1">[6]대비표!#REF!</definedName>
    <definedName name="_20_Excel_BuiltIn_Print_Titles_2_1">#REF!</definedName>
    <definedName name="_20Excel_BuiltIn_Print_Area_15_1" localSheetId="0">#REF!</definedName>
    <definedName name="_20Excel_BuiltIn_Print_Area_15_1" localSheetId="1">#REF!</definedName>
    <definedName name="_20Excel_BuiltIn_Print_Area_15_1">#REF!</definedName>
    <definedName name="_20Excel_BuiltIn_Print_Area_4_1" localSheetId="0">#REF!</definedName>
    <definedName name="_20Excel_BuiltIn_Print_Area_4_1" localSheetId="1">#REF!</definedName>
    <definedName name="_20Excel_BuiltIn_Print_Area_4_1">#REF!</definedName>
    <definedName name="_20Excel_BuiltIn_Print_Titles_10_1" localSheetId="0">#REF!</definedName>
    <definedName name="_20Excel_BuiltIn_Print_Titles_10_1" localSheetId="1">#REF!</definedName>
    <definedName name="_20Excel_BuiltIn_Print_Titles_10_1">#REF!</definedName>
    <definedName name="_20Excel_BuiltIn_Print_Titles_13_1" localSheetId="0">#REF!</definedName>
    <definedName name="_20Excel_BuiltIn_Print_Titles_13_1" localSheetId="1">#REF!</definedName>
    <definedName name="_20Excel_BuiltIn_Print_Titles_13_1">#REF!</definedName>
    <definedName name="_20Excel_BuiltIn_Print_Titles_14_1" localSheetId="0">#REF!</definedName>
    <definedName name="_20Excel_BuiltIn_Print_Titles_14_1" localSheetId="1">#REF!</definedName>
    <definedName name="_20Excel_BuiltIn_Print_Titles_14_1">#REF!</definedName>
    <definedName name="_20Excel_BuiltIn_Print_Titles_15_1" localSheetId="0">#REF!</definedName>
    <definedName name="_20Excel_BuiltIn_Print_Titles_15_1" localSheetId="1">#REF!</definedName>
    <definedName name="_20Excel_BuiltIn_Print_Titles_15_1">#REF!</definedName>
    <definedName name="_21_Excel_BuiltIn_Print_Titles_3_1">#REF!</definedName>
    <definedName name="_21Excel_BuiltIn_Print_Area_16_1" localSheetId="0">#REF!</definedName>
    <definedName name="_21Excel_BuiltIn_Print_Area_16_1" localSheetId="1">#REF!</definedName>
    <definedName name="_21Excel_BuiltIn_Print_Area_16_1">#REF!</definedName>
    <definedName name="_21Excel_BuiltIn_Print_Area_6_1" localSheetId="0">#REF!</definedName>
    <definedName name="_21Excel_BuiltIn_Print_Area_6_1" localSheetId="1">#REF!</definedName>
    <definedName name="_21Excel_BuiltIn_Print_Area_6_1">#REF!</definedName>
    <definedName name="_21Excel_BuiltIn_Print_Titles_11_1" localSheetId="0">#REF!</definedName>
    <definedName name="_21Excel_BuiltIn_Print_Titles_11_1" localSheetId="1">#REF!</definedName>
    <definedName name="_21Excel_BuiltIn_Print_Titles_11_1">#REF!</definedName>
    <definedName name="_21Excel_BuiltIn_Print_Titles_14_1" localSheetId="0">#REF!</definedName>
    <definedName name="_21Excel_BuiltIn_Print_Titles_14_1" localSheetId="1">#REF!</definedName>
    <definedName name="_21Excel_BuiltIn_Print_Titles_14_1">#REF!</definedName>
    <definedName name="_21Excel_BuiltIn_Print_Titles_15_1" localSheetId="0">#REF!</definedName>
    <definedName name="_21Excel_BuiltIn_Print_Titles_15_1" localSheetId="1">#REF!</definedName>
    <definedName name="_21Excel_BuiltIn_Print_Titles_15_1">#REF!</definedName>
    <definedName name="_21Excel_BuiltIn_Print_Titles_16_1" localSheetId="0">#REF!</definedName>
    <definedName name="_21Excel_BuiltIn_Print_Titles_16_1" localSheetId="1">#REF!</definedName>
    <definedName name="_21Excel_BuiltIn_Print_Titles_16_1">#REF!</definedName>
    <definedName name="_22_Excel_BuiltIn_Print_Titles_4_1">#REF!</definedName>
    <definedName name="_22Excel_BuiltIn_Print_Area_17_1" localSheetId="0">#REF!</definedName>
    <definedName name="_22Excel_BuiltIn_Print_Area_17_1" localSheetId="1">#REF!</definedName>
    <definedName name="_22Excel_BuiltIn_Print_Area_17_1">#REF!</definedName>
    <definedName name="_22Excel_BuiltIn_Print_Area_6_1">#REF!</definedName>
    <definedName name="_22Excel_BuiltIn_Print_Area_7_1" localSheetId="0">#REF!</definedName>
    <definedName name="_22Excel_BuiltIn_Print_Area_7_1" localSheetId="1">#REF!</definedName>
    <definedName name="_22Excel_BuiltIn_Print_Area_7_1">#REF!</definedName>
    <definedName name="_22Excel_BuiltIn_Print_Titles_13_1" localSheetId="0">#REF!</definedName>
    <definedName name="_22Excel_BuiltIn_Print_Titles_13_1" localSheetId="1">#REF!</definedName>
    <definedName name="_22Excel_BuiltIn_Print_Titles_13_1">#REF!</definedName>
    <definedName name="_22Excel_BuiltIn_Print_Titles_15_1" localSheetId="0">#REF!</definedName>
    <definedName name="_22Excel_BuiltIn_Print_Titles_15_1" localSheetId="1">#REF!</definedName>
    <definedName name="_22Excel_BuiltIn_Print_Titles_15_1">#REF!</definedName>
    <definedName name="_22Excel_BuiltIn_Print_Titles_16_1" localSheetId="0">#REF!</definedName>
    <definedName name="_22Excel_BuiltIn_Print_Titles_16_1" localSheetId="1">#REF!</definedName>
    <definedName name="_22Excel_BuiltIn_Print_Titles_16_1">#REF!</definedName>
    <definedName name="_22Excel_BuiltIn_Print_Titles_17_1" localSheetId="0">#REF!</definedName>
    <definedName name="_22Excel_BuiltIn_Print_Titles_17_1" localSheetId="1">#REF!</definedName>
    <definedName name="_22Excel_BuiltIn_Print_Titles_17_1">#REF!</definedName>
    <definedName name="_22Excel_BuiltIn_Print_Titles_2_1">#REF!</definedName>
    <definedName name="_23Excel_BuiltIn_Print_Area_1_1">#REF!</definedName>
    <definedName name="_23Excel_BuiltIn_Print_Area_20_1" localSheetId="0">#REF!</definedName>
    <definedName name="_23Excel_BuiltIn_Print_Area_20_1" localSheetId="1">#REF!</definedName>
    <definedName name="_23Excel_BuiltIn_Print_Area_20_1">#REF!</definedName>
    <definedName name="_23Excel_BuiltIn_Print_Area_9_1" localSheetId="0">#REF!</definedName>
    <definedName name="_23Excel_BuiltIn_Print_Area_9_1" localSheetId="1">#REF!</definedName>
    <definedName name="_23Excel_BuiltIn_Print_Area_9_1">#REF!</definedName>
    <definedName name="_23Excel_BuiltIn_Print_Titles_14_1" localSheetId="0">#REF!</definedName>
    <definedName name="_23Excel_BuiltIn_Print_Titles_14_1" localSheetId="1">#REF!</definedName>
    <definedName name="_23Excel_BuiltIn_Print_Titles_14_1">#REF!</definedName>
    <definedName name="_23Excel_BuiltIn_Print_Titles_16_1" localSheetId="0">#REF!</definedName>
    <definedName name="_23Excel_BuiltIn_Print_Titles_16_1" localSheetId="1">#REF!</definedName>
    <definedName name="_23Excel_BuiltIn_Print_Titles_16_1">#REF!</definedName>
    <definedName name="_23Excel_BuiltIn_Print_Titles_17_1" localSheetId="0">#REF!</definedName>
    <definedName name="_23Excel_BuiltIn_Print_Titles_17_1" localSheetId="1">#REF!</definedName>
    <definedName name="_23Excel_BuiltIn_Print_Titles_17_1">#REF!</definedName>
    <definedName name="_23Excel_BuiltIn_Print_Titles_2_1">#REF!</definedName>
    <definedName name="_23Excel_BuiltIn_Print_Titles_3_1" localSheetId="0">#REF!</definedName>
    <definedName name="_23Excel_BuiltIn_Print_Titles_3_1" localSheetId="1">#REF!</definedName>
    <definedName name="_23Excel_BuiltIn_Print_Titles_3_1">#REF!</definedName>
    <definedName name="_24Excel_BuiltIn_Print_Area_2_1">#REF!</definedName>
    <definedName name="_24Excel_BuiltIn_Print_Area_6_1" localSheetId="0">#REF!</definedName>
    <definedName name="_24Excel_BuiltIn_Print_Area_6_1" localSheetId="1">#REF!</definedName>
    <definedName name="_24Excel_BuiltIn_Print_Area_6_1">#REF!</definedName>
    <definedName name="_24Excel_BuiltIn_Print_Titles_1_1" localSheetId="0">#REF!</definedName>
    <definedName name="_24Excel_BuiltIn_Print_Titles_1_1" localSheetId="1">#REF!</definedName>
    <definedName name="_24Excel_BuiltIn_Print_Titles_1_1">#REF!</definedName>
    <definedName name="_24Excel_BuiltIn_Print_Titles_15_1" localSheetId="0">#REF!</definedName>
    <definedName name="_24Excel_BuiltIn_Print_Titles_15_1" localSheetId="1">#REF!</definedName>
    <definedName name="_24Excel_BuiltIn_Print_Titles_15_1">#REF!</definedName>
    <definedName name="_24Excel_BuiltIn_Print_Titles_17_1" localSheetId="0">#REF!</definedName>
    <definedName name="_24Excel_BuiltIn_Print_Titles_17_1" localSheetId="1">#REF!</definedName>
    <definedName name="_24Excel_BuiltIn_Print_Titles_17_1">#REF!</definedName>
    <definedName name="_24Excel_BuiltIn_Print_Titles_19_1" localSheetId="0">#REF!</definedName>
    <definedName name="_24Excel_BuiltIn_Print_Titles_19_1" localSheetId="1">#REF!</definedName>
    <definedName name="_24Excel_BuiltIn_Print_Titles_19_1">#REF!</definedName>
    <definedName name="_24Excel_BuiltIn_Print_Titles_3_1">#REF!</definedName>
    <definedName name="_24Excel_BuiltIn_Print_Titles_5_1" localSheetId="0">#REF!</definedName>
    <definedName name="_24Excel_BuiltIn_Print_Titles_5_1" localSheetId="1">#REF!</definedName>
    <definedName name="_24Excel_BuiltIn_Print_Titles_5_1">#REF!</definedName>
    <definedName name="_25Excel_BuiltIn_Print_Area_3_1">#REF!</definedName>
    <definedName name="_25Excel_BuiltIn_Print_Area_7_1" localSheetId="0">#REF!</definedName>
    <definedName name="_25Excel_BuiltIn_Print_Area_7_1" localSheetId="1">#REF!</definedName>
    <definedName name="_25Excel_BuiltIn_Print_Area_7_1">#REF!</definedName>
    <definedName name="_25Excel_BuiltIn_Print_Titles_10_1" localSheetId="0">#REF!</definedName>
    <definedName name="_25Excel_BuiltIn_Print_Titles_10_1" localSheetId="1">#REF!</definedName>
    <definedName name="_25Excel_BuiltIn_Print_Titles_10_1">#REF!</definedName>
    <definedName name="_25Excel_BuiltIn_Print_Titles_16_1" localSheetId="0">#REF!</definedName>
    <definedName name="_25Excel_BuiltIn_Print_Titles_16_1" localSheetId="1">#REF!</definedName>
    <definedName name="_25Excel_BuiltIn_Print_Titles_16_1">#REF!</definedName>
    <definedName name="_25Excel_BuiltIn_Print_Titles_19_1" localSheetId="0">#REF!</definedName>
    <definedName name="_25Excel_BuiltIn_Print_Titles_19_1" localSheetId="1">#REF!</definedName>
    <definedName name="_25Excel_BuiltIn_Print_Titles_19_1">#REF!</definedName>
    <definedName name="_25Excel_BuiltIn_Print_Titles_2_1" localSheetId="0">#REF!</definedName>
    <definedName name="_25Excel_BuiltIn_Print_Titles_2_1" localSheetId="1">#REF!</definedName>
    <definedName name="_25Excel_BuiltIn_Print_Titles_2_1">#REF!</definedName>
    <definedName name="_25Excel_BuiltIn_Print_Titles_4_1">#REF!</definedName>
    <definedName name="_25Excel_BuiltIn_Print_Titles_6_1" localSheetId="0">#REF!</definedName>
    <definedName name="_25Excel_BuiltIn_Print_Titles_6_1" localSheetId="1">#REF!</definedName>
    <definedName name="_25Excel_BuiltIn_Print_Titles_6_1">#REF!</definedName>
    <definedName name="_26Excel_BuiltIn_Print_Area_4_1">#REF!</definedName>
    <definedName name="_26Excel_BuiltIn_Print_Area_9_1" localSheetId="0">#REF!</definedName>
    <definedName name="_26Excel_BuiltIn_Print_Area_9_1" localSheetId="1">#REF!</definedName>
    <definedName name="_26Excel_BuiltIn_Print_Area_9_1">#REF!</definedName>
    <definedName name="_26Excel_BuiltIn_Print_Titles_11_1" localSheetId="0">#REF!</definedName>
    <definedName name="_26Excel_BuiltIn_Print_Titles_11_1" localSheetId="1">#REF!</definedName>
    <definedName name="_26Excel_BuiltIn_Print_Titles_11_1">#REF!</definedName>
    <definedName name="_26Excel_BuiltIn_Print_Titles_17_1" localSheetId="0">#REF!</definedName>
    <definedName name="_26Excel_BuiltIn_Print_Titles_17_1" localSheetId="1">#REF!</definedName>
    <definedName name="_26Excel_BuiltIn_Print_Titles_17_1">#REF!</definedName>
    <definedName name="_26Excel_BuiltIn_Print_Titles_2_1" localSheetId="0">#REF!</definedName>
    <definedName name="_26Excel_BuiltIn_Print_Titles_2_1" localSheetId="1">#REF!</definedName>
    <definedName name="_26Excel_BuiltIn_Print_Titles_2_1">#REF!</definedName>
    <definedName name="_26Excel_BuiltIn_Print_Titles_3_1" localSheetId="0">#REF!</definedName>
    <definedName name="_26Excel_BuiltIn_Print_Titles_3_1" localSheetId="1">#REF!</definedName>
    <definedName name="_26Excel_BuiltIn_Print_Titles_3_1">#REF!</definedName>
    <definedName name="_26Excel_BuiltIn_Print_Titles_7_1" localSheetId="0">#REF!</definedName>
    <definedName name="_26Excel_BuiltIn_Print_Titles_7_1" localSheetId="1">#REF!</definedName>
    <definedName name="_26Excel_BuiltIn_Print_Titles_7_1">#REF!</definedName>
    <definedName name="_27Excel_BuiltIn_Print_Titles_1_1" localSheetId="0">#REF!</definedName>
    <definedName name="_27Excel_BuiltIn_Print_Titles_1_1" localSheetId="1">#REF!</definedName>
    <definedName name="_27Excel_BuiltIn_Print_Titles_1_1">#REF!</definedName>
    <definedName name="_27Excel_BuiltIn_Print_Titles_13_1" localSheetId="0">#REF!</definedName>
    <definedName name="_27Excel_BuiltIn_Print_Titles_13_1" localSheetId="1">#REF!</definedName>
    <definedName name="_27Excel_BuiltIn_Print_Titles_13_1">#REF!</definedName>
    <definedName name="_27Excel_BuiltIn_Print_Titles_3_1" localSheetId="0">#REF!</definedName>
    <definedName name="_27Excel_BuiltIn_Print_Titles_3_1" localSheetId="1">#REF!</definedName>
    <definedName name="_27Excel_BuiltIn_Print_Titles_3_1">#REF!</definedName>
    <definedName name="_27Excel_BuiltIn_Print_Titles_5_1" localSheetId="0">#REF!</definedName>
    <definedName name="_27Excel_BuiltIn_Print_Titles_5_1" localSheetId="1">#REF!</definedName>
    <definedName name="_27Excel_BuiltIn_Print_Titles_5_1">#REF!</definedName>
    <definedName name="_27Excel_BuiltIn_Print_Titles_8_1" localSheetId="0">#REF!</definedName>
    <definedName name="_27Excel_BuiltIn_Print_Titles_8_1" localSheetId="1">#REF!</definedName>
    <definedName name="_27Excel_BuiltIn_Print_Titles_8_1">#REF!</definedName>
    <definedName name="_28Excel_BuiltIn_Print_Titles_11_1" localSheetId="0">#REF!</definedName>
    <definedName name="_28Excel_BuiltIn_Print_Titles_11_1" localSheetId="1">#REF!</definedName>
    <definedName name="_28Excel_BuiltIn_Print_Titles_11_1">#REF!</definedName>
    <definedName name="_28Excel_BuiltIn_Print_Titles_14_1" localSheetId="0">#REF!</definedName>
    <definedName name="_28Excel_BuiltIn_Print_Titles_14_1" localSheetId="1">#REF!</definedName>
    <definedName name="_28Excel_BuiltIn_Print_Titles_14_1">#REF!</definedName>
    <definedName name="_28Excel_BuiltIn_Print_Titles_19_1" localSheetId="0">#REF!</definedName>
    <definedName name="_28Excel_BuiltIn_Print_Titles_19_1" localSheetId="1">#REF!</definedName>
    <definedName name="_28Excel_BuiltIn_Print_Titles_19_1">#REF!</definedName>
    <definedName name="_28Excel_BuiltIn_Print_Titles_4_1" localSheetId="0">#REF!</definedName>
    <definedName name="_28Excel_BuiltIn_Print_Titles_4_1" localSheetId="1">#REF!</definedName>
    <definedName name="_28Excel_BuiltIn_Print_Titles_4_1">#REF!</definedName>
    <definedName name="_28Excel_BuiltIn_Print_Titles_6_1" localSheetId="0">#REF!</definedName>
    <definedName name="_28Excel_BuiltIn_Print_Titles_6_1" localSheetId="1">#REF!</definedName>
    <definedName name="_28Excel_BuiltIn_Print_Titles_6_1">#REF!</definedName>
    <definedName name="_28Excel_BuiltIn_Print_Titles_9_1" localSheetId="0">#REF!</definedName>
    <definedName name="_28Excel_BuiltIn_Print_Titles_9_1" localSheetId="1">#REF!</definedName>
    <definedName name="_28Excel_BuiltIn_Print_Titles_9_1">#REF!</definedName>
    <definedName name="_29Excel_BuiltIn_Print_Titles_13_1" localSheetId="0">#REF!</definedName>
    <definedName name="_29Excel_BuiltIn_Print_Titles_13_1" localSheetId="1">#REF!</definedName>
    <definedName name="_29Excel_BuiltIn_Print_Titles_13_1">#REF!</definedName>
    <definedName name="_29Excel_BuiltIn_Print_Titles_15_1" localSheetId="0">#REF!</definedName>
    <definedName name="_29Excel_BuiltIn_Print_Titles_15_1" localSheetId="1">#REF!</definedName>
    <definedName name="_29Excel_BuiltIn_Print_Titles_15_1">#REF!</definedName>
    <definedName name="_29Excel_BuiltIn_Print_Titles_5_1" localSheetId="0">#REF!</definedName>
    <definedName name="_29Excel_BuiltIn_Print_Titles_5_1" localSheetId="1">#REF!</definedName>
    <definedName name="_29Excel_BuiltIn_Print_Titles_5_1">#REF!</definedName>
    <definedName name="_29Excel_BuiltIn_Print_Titles_7_1" localSheetId="0">#REF!</definedName>
    <definedName name="_29Excel_BuiltIn_Print_Titles_7_1" localSheetId="1">#REF!</definedName>
    <definedName name="_29Excel_BuiltIn_Print_Titles_7_1">#REF!</definedName>
    <definedName name="_2Excel_BuiltIn_Print_Area_2_1">#REF!</definedName>
    <definedName name="_2Excel_BuiltIn_Print_Area_6_1">#REF!</definedName>
    <definedName name="_3____123Graph_ACHART_1" hidden="1">[15]SUM!$C$9:$C$18</definedName>
    <definedName name="_3__x_10_1_1" localSheetId="0">'[14]Section 26 52 00'!#REF!</definedName>
    <definedName name="_3__x_10_1_1" localSheetId="1">'[14]Section 26 52 00'!#REF!</definedName>
    <definedName name="_3__x_10_1_1">'[14]Section 26 52 00'!#REF!</definedName>
    <definedName name="_30Excel_BuiltIn_Print_Titles_14_1" localSheetId="0">#REF!</definedName>
    <definedName name="_30Excel_BuiltIn_Print_Titles_14_1" localSheetId="1">#REF!</definedName>
    <definedName name="_30Excel_BuiltIn_Print_Titles_14_1">#REF!</definedName>
    <definedName name="_30Excel_BuiltIn_Print_Titles_16_1" localSheetId="0">#REF!</definedName>
    <definedName name="_30Excel_BuiltIn_Print_Titles_16_1" localSheetId="1">#REF!</definedName>
    <definedName name="_30Excel_BuiltIn_Print_Titles_16_1">#REF!</definedName>
    <definedName name="_30Excel_BuiltIn_Print_Titles_2_1" localSheetId="0">#REF!</definedName>
    <definedName name="_30Excel_BuiltIn_Print_Titles_2_1" localSheetId="1">#REF!</definedName>
    <definedName name="_30Excel_BuiltIn_Print_Titles_2_1">#REF!</definedName>
    <definedName name="_30Excel_BuiltIn_Print_Titles_4_1">#REF!</definedName>
    <definedName name="_30Excel_BuiltIn_Print_Titles_6_1" localSheetId="0">#REF!</definedName>
    <definedName name="_30Excel_BuiltIn_Print_Titles_6_1" localSheetId="1">#REF!</definedName>
    <definedName name="_30Excel_BuiltIn_Print_Titles_6_1">#REF!</definedName>
    <definedName name="_30Excel_BuiltIn_Print_Titles_8_1" localSheetId="0">#REF!</definedName>
    <definedName name="_30Excel_BuiltIn_Print_Titles_8_1" localSheetId="1">#REF!</definedName>
    <definedName name="_30Excel_BuiltIn_Print_Titles_8_1">#REF!</definedName>
    <definedName name="_31Excel_BuiltIn_Print_Titles_15_1" localSheetId="0">#REF!</definedName>
    <definedName name="_31Excel_BuiltIn_Print_Titles_15_1" localSheetId="1">#REF!</definedName>
    <definedName name="_31Excel_BuiltIn_Print_Titles_15_1">#REF!</definedName>
    <definedName name="_31Excel_BuiltIn_Print_Titles_17_1" localSheetId="0">#REF!</definedName>
    <definedName name="_31Excel_BuiltIn_Print_Titles_17_1" localSheetId="1">#REF!</definedName>
    <definedName name="_31Excel_BuiltIn_Print_Titles_17_1">#REF!</definedName>
    <definedName name="_31Excel_BuiltIn_Print_Titles_7_1" localSheetId="0">#REF!</definedName>
    <definedName name="_31Excel_BuiltIn_Print_Titles_7_1" localSheetId="1">#REF!</definedName>
    <definedName name="_31Excel_BuiltIn_Print_Titles_7_1">#REF!</definedName>
    <definedName name="_31Excel_BuiltIn_Print_Titles_9_1" localSheetId="0">#REF!</definedName>
    <definedName name="_31Excel_BuiltIn_Print_Titles_9_1" localSheetId="1">#REF!</definedName>
    <definedName name="_31Excel_BuiltIn_Print_Titles_9_1">#REF!</definedName>
    <definedName name="_32Excel_BuiltIn_Print_Titles_16_1" localSheetId="0">#REF!</definedName>
    <definedName name="_32Excel_BuiltIn_Print_Titles_16_1" localSheetId="1">#REF!</definedName>
    <definedName name="_32Excel_BuiltIn_Print_Titles_16_1">#REF!</definedName>
    <definedName name="_32Excel_BuiltIn_Print_Titles_19_1" localSheetId="0">#REF!</definedName>
    <definedName name="_32Excel_BuiltIn_Print_Titles_19_1" localSheetId="1">#REF!</definedName>
    <definedName name="_32Excel_BuiltIn_Print_Titles_19_1">#REF!</definedName>
    <definedName name="_32Excel_BuiltIn_Print_Titles_8_1" localSheetId="0">#REF!</definedName>
    <definedName name="_32Excel_BuiltIn_Print_Titles_8_1" localSheetId="1">#REF!</definedName>
    <definedName name="_32Excel_BuiltIn_Print_Titles_8_1">#REF!</definedName>
    <definedName name="_33Excel_BuiltIn_Print_Area_6_1">#REF!</definedName>
    <definedName name="_33Excel_BuiltIn_Print_Titles_17_1" localSheetId="0">#REF!</definedName>
    <definedName name="_33Excel_BuiltIn_Print_Titles_17_1" localSheetId="1">#REF!</definedName>
    <definedName name="_33Excel_BuiltIn_Print_Titles_17_1">#REF!</definedName>
    <definedName name="_33Excel_BuiltIn_Print_Titles_9_1" localSheetId="0">#REF!</definedName>
    <definedName name="_33Excel_BuiltIn_Print_Titles_9_1" localSheetId="1">#REF!</definedName>
    <definedName name="_33Excel_BuiltIn_Print_Titles_9_1">#REF!</definedName>
    <definedName name="_34Excel_BuiltIn_Print_Titles_2_1" localSheetId="0">#REF!</definedName>
    <definedName name="_34Excel_BuiltIn_Print_Titles_2_1" localSheetId="1">#REF!</definedName>
    <definedName name="_34Excel_BuiltIn_Print_Titles_2_1">#REF!</definedName>
    <definedName name="_34Excel_BuiltIn_Print_Titles_3_1" localSheetId="0">#REF!</definedName>
    <definedName name="_34Excel_BuiltIn_Print_Titles_3_1" localSheetId="1">#REF!</definedName>
    <definedName name="_34Excel_BuiltIn_Print_Titles_3_1">#REF!</definedName>
    <definedName name="_34Excel_BuiltIn_Print_Titles_5_1" localSheetId="0">#REF!</definedName>
    <definedName name="_34Excel_BuiltIn_Print_Titles_5_1" localSheetId="1">#REF!</definedName>
    <definedName name="_34Excel_BuiltIn_Print_Titles_5_1">#REF!</definedName>
    <definedName name="_35Excel_BuiltIn_Print_Titles_3_1" localSheetId="0">#REF!</definedName>
    <definedName name="_35Excel_BuiltIn_Print_Titles_3_1" localSheetId="1">#REF!</definedName>
    <definedName name="_35Excel_BuiltIn_Print_Titles_3_1">#REF!</definedName>
    <definedName name="_35Excel_BuiltIn_Print_Titles_5_1" localSheetId="0">#REF!</definedName>
    <definedName name="_35Excel_BuiltIn_Print_Titles_5_1" localSheetId="1">#REF!</definedName>
    <definedName name="_35Excel_BuiltIn_Print_Titles_5_1">#REF!</definedName>
    <definedName name="_35Excel_BuiltIn_Print_Titles_6_1" localSheetId="0">#REF!</definedName>
    <definedName name="_35Excel_BuiltIn_Print_Titles_6_1" localSheetId="1">#REF!</definedName>
    <definedName name="_35Excel_BuiltIn_Print_Titles_6_1">#REF!</definedName>
    <definedName name="_36Excel_BuiltIn_Print_Titles_4_1">#REF!</definedName>
    <definedName name="_36Excel_BuiltIn_Print_Titles_6_1" localSheetId="0">#REF!</definedName>
    <definedName name="_36Excel_BuiltIn_Print_Titles_6_1" localSheetId="1">#REF!</definedName>
    <definedName name="_36Excel_BuiltIn_Print_Titles_6_1">#REF!</definedName>
    <definedName name="_36Excel_BuiltIn_Print_Titles_7_1" localSheetId="0">#REF!</definedName>
    <definedName name="_36Excel_BuiltIn_Print_Titles_7_1" localSheetId="1">#REF!</definedName>
    <definedName name="_36Excel_BuiltIn_Print_Titles_7_1">#REF!</definedName>
    <definedName name="_37Excel_BuiltIn_Print_Titles_4_1" localSheetId="0">#REF!</definedName>
    <definedName name="_37Excel_BuiltIn_Print_Titles_4_1" localSheetId="1">#REF!</definedName>
    <definedName name="_37Excel_BuiltIn_Print_Titles_4_1">#REF!</definedName>
    <definedName name="_37Excel_BuiltIn_Print_Titles_7_1" localSheetId="0">#REF!</definedName>
    <definedName name="_37Excel_BuiltIn_Print_Titles_7_1" localSheetId="1">#REF!</definedName>
    <definedName name="_37Excel_BuiltIn_Print_Titles_7_1">#REF!</definedName>
    <definedName name="_37Excel_BuiltIn_Print_Titles_8_1" localSheetId="0">#REF!</definedName>
    <definedName name="_37Excel_BuiltIn_Print_Titles_8_1" localSheetId="1">#REF!</definedName>
    <definedName name="_37Excel_BuiltIn_Print_Titles_8_1">#REF!</definedName>
    <definedName name="_38Excel_BuiltIn_Print_Titles_8_1" localSheetId="0">#REF!</definedName>
    <definedName name="_38Excel_BuiltIn_Print_Titles_8_1" localSheetId="1">#REF!</definedName>
    <definedName name="_38Excel_BuiltIn_Print_Titles_8_1">#REF!</definedName>
    <definedName name="_38Excel_BuiltIn_Print_Titles_9_1" localSheetId="0">#REF!</definedName>
    <definedName name="_38Excel_BuiltIn_Print_Titles_9_1" localSheetId="1">#REF!</definedName>
    <definedName name="_38Excel_BuiltIn_Print_Titles_9_1">#REF!</definedName>
    <definedName name="_39Excel_BuiltIn_Print_Titles_6_1" localSheetId="0">#REF!</definedName>
    <definedName name="_39Excel_BuiltIn_Print_Titles_6_1" localSheetId="1">#REF!</definedName>
    <definedName name="_39Excel_BuiltIn_Print_Titles_6_1">#REF!</definedName>
    <definedName name="_39Excel_BuiltIn_Print_Titles_9_1" localSheetId="0">#REF!</definedName>
    <definedName name="_39Excel_BuiltIn_Print_Titles_9_1" localSheetId="1">#REF!</definedName>
    <definedName name="_39Excel_BuiltIn_Print_Titles_9_1">#REF!</definedName>
    <definedName name="_3Excel_BuiltIn_Print_Area_3_1">#REF!</definedName>
    <definedName name="_4____123Graph_BCHART_1" hidden="1">[15]SUM!#REF!</definedName>
    <definedName name="_4_0_0_F" localSheetId="0" hidden="1">[6]대비표!#REF!</definedName>
    <definedName name="_4_0_0_F" localSheetId="1" hidden="1">[6]대비표!#REF!</definedName>
    <definedName name="_4_0_0_F" hidden="1">[6]대비표!#REF!</definedName>
    <definedName name="_40Excel_BuiltIn_Print_Titles_7_1" localSheetId="0">#REF!</definedName>
    <definedName name="_40Excel_BuiltIn_Print_Titles_7_1" localSheetId="1">#REF!</definedName>
    <definedName name="_40Excel_BuiltIn_Print_Titles_7_1">#REF!</definedName>
    <definedName name="_41Excel_BuiltIn_Print_Titles_8_1" localSheetId="0">#REF!</definedName>
    <definedName name="_41Excel_BuiltIn_Print_Titles_8_1" localSheetId="1">#REF!</definedName>
    <definedName name="_41Excel_BuiltIn_Print_Titles_8_1">#REF!</definedName>
    <definedName name="_42Excel_BuiltIn_Print_Titles_9_1" localSheetId="0">#REF!</definedName>
    <definedName name="_42Excel_BuiltIn_Print_Titles_9_1" localSheetId="1">#REF!</definedName>
    <definedName name="_42Excel_BuiltIn_Print_Titles_9_1">#REF!</definedName>
    <definedName name="_4Excel_BuiltIn_Print_Area_1_1" localSheetId="0">#REF!</definedName>
    <definedName name="_4Excel_BuiltIn_Print_Area_1_1" localSheetId="1">#REF!</definedName>
    <definedName name="_4Excel_BuiltIn_Print_Area_1_1">#REF!</definedName>
    <definedName name="_4Excel_BuiltIn_Print_Area_4_1">#REF!</definedName>
    <definedName name="_4WORD_M_001_03">#REF!</definedName>
    <definedName name="_4WORD_O_005_E_">#REF!</definedName>
    <definedName name="_5___123Graph_ACHART_1" hidden="1">[15]SUM!$C$9:$C$18</definedName>
    <definedName name="_5_4_2011" localSheetId="0">#REF!</definedName>
    <definedName name="_5_4_2011" localSheetId="1">#REF!</definedName>
    <definedName name="_5_4_2011">#REF!</definedName>
    <definedName name="_5Excel_BuiltIn_Print_Area_11_1" localSheetId="0">#REF!</definedName>
    <definedName name="_5Excel_BuiltIn_Print_Area_11_1" localSheetId="1">#REF!</definedName>
    <definedName name="_5Excel_BuiltIn_Print_Area_11_1">#REF!</definedName>
    <definedName name="_5Excel_BuiltIn_Print_Area_6_1">#REF!</definedName>
    <definedName name="_6___123Graph_BCHART_1" hidden="1">[15]SUM!#REF!</definedName>
    <definedName name="_6Excel_BuiltIn_Print_Area_12_1" localSheetId="0">#REF!</definedName>
    <definedName name="_6Excel_BuiltIn_Print_Area_12_1" localSheetId="1">#REF!</definedName>
    <definedName name="_6Excel_BuiltIn_Print_Area_12_1">#REF!</definedName>
    <definedName name="_6Excel_BuiltIn_Print_Titles_2_1">#REF!</definedName>
    <definedName name="_7__123Graph_ACHART_1" hidden="1">'[16]BOQ  SUM'!#REF!</definedName>
    <definedName name="_7Excel_BuiltIn_Print_Area_12_1" localSheetId="0">#REF!</definedName>
    <definedName name="_7Excel_BuiltIn_Print_Area_12_1" localSheetId="1">#REF!</definedName>
    <definedName name="_7Excel_BuiltIn_Print_Area_12_1">#REF!</definedName>
    <definedName name="_7Excel_BuiltIn_Print_Area_13_1" localSheetId="0">#REF!</definedName>
    <definedName name="_7Excel_BuiltIn_Print_Area_13_1" localSheetId="1">#REF!</definedName>
    <definedName name="_7Excel_BuiltIn_Print_Area_13_1">#REF!</definedName>
    <definedName name="_7Excel_BuiltIn_Print_Titles_3_1">#REF!</definedName>
    <definedName name="_8__123Graph_BCHART_1" hidden="1">'[16]BOQ  SUM'!#REF!</definedName>
    <definedName name="_8Excel_BuiltIn_Print_Area_13_1" localSheetId="0">#REF!</definedName>
    <definedName name="_8Excel_BuiltIn_Print_Area_13_1" localSheetId="1">#REF!</definedName>
    <definedName name="_8Excel_BuiltIn_Print_Area_13_1">#REF!</definedName>
    <definedName name="_8Excel_BuiltIn_Print_Area_14_1" localSheetId="0">#REF!</definedName>
    <definedName name="_8Excel_BuiltIn_Print_Area_14_1" localSheetId="1">#REF!</definedName>
    <definedName name="_8Excel_BuiltIn_Print_Area_14_1">#REF!</definedName>
    <definedName name="_8Excel_BuiltIn_Print_Area_2_1">#REF!</definedName>
    <definedName name="_8Excel_BuiltIn_Print_Titles_4_1">#REF!</definedName>
    <definedName name="_9__x_10_1_1" localSheetId="0">#REF!</definedName>
    <definedName name="_9__x_10_1_1" localSheetId="1">#REF!</definedName>
    <definedName name="_9__x_10_1_1">#REF!</definedName>
    <definedName name="_9_Excel_BuiltIn_Print_Area_1_1">#REF!</definedName>
    <definedName name="_9Excel_BuiltIn_Print_Area_14_1" localSheetId="0">#REF!</definedName>
    <definedName name="_9Excel_BuiltIn_Print_Area_14_1" localSheetId="1">#REF!</definedName>
    <definedName name="_9Excel_BuiltIn_Print_Area_14_1">#REF!</definedName>
    <definedName name="_9Excel_BuiltIn_Print_Area_15_1" localSheetId="0">#REF!</definedName>
    <definedName name="_9Excel_BuiltIn_Print_Area_15_1" localSheetId="1">#REF!</definedName>
    <definedName name="_9Excel_BuiltIn_Print_Area_15_1">#REF!</definedName>
    <definedName name="_a1" localSheetId="0" hidden="1">{"'Sheet1'!$L$16"}</definedName>
    <definedName name="_a1" localSheetId="1" hidden="1">{"'Sheet1'!$L$16"}</definedName>
    <definedName name="_a1" hidden="1">{"'Sheet1'!$L$16"}</definedName>
    <definedName name="_a11" localSheetId="0" hidden="1">{"'장비'!$A$3:$M$12"}</definedName>
    <definedName name="_a11" localSheetId="1" hidden="1">{"'장비'!$A$3:$M$12"}</definedName>
    <definedName name="_a11" hidden="1">{"'장비'!$A$3:$M$12"}</definedName>
    <definedName name="_as">#REF!</definedName>
    <definedName name="_CD" localSheetId="0">#REF!</definedName>
    <definedName name="_CD" localSheetId="1">#REF!</definedName>
    <definedName name="_CD">#REF!</definedName>
    <definedName name="_DIV27" localSheetId="0">#REF!</definedName>
    <definedName name="_DIV27" localSheetId="1">#REF!</definedName>
    <definedName name="_DIV27">#REF!</definedName>
    <definedName name="_Fill" localSheetId="0" hidden="1">#REF!</definedName>
    <definedName name="_Fill" localSheetId="1" hidden="1">#REF!</definedName>
    <definedName name="_Fill" hidden="1">#REF!</definedName>
    <definedName name="_Filll" localSheetId="0" hidden="1">#REF!</definedName>
    <definedName name="_Filll" localSheetId="1" hidden="1">#REF!</definedName>
    <definedName name="_Filll" hidden="1">#REF!</definedName>
    <definedName name="_xlnm._FilterDatabase" localSheetId="3" hidden="1">Plumbing!#REF!</definedName>
    <definedName name="_H3" localSheetId="0" hidden="1">{"'장비'!$A$3:$M$12"}</definedName>
    <definedName name="_H3" localSheetId="1" hidden="1">{"'장비'!$A$3:$M$12"}</definedName>
    <definedName name="_H3" hidden="1">{"'장비'!$A$3:$M$12"}</definedName>
    <definedName name="_IV100000">'[12]Material Submittal for HVAC'!$IV$19994</definedName>
    <definedName name="_IV66000">'[12]Material Submittal for HVAC'!$IV$65155</definedName>
    <definedName name="_IV66500">'[12]Material Submittal for HVAC'!$IV$65155</definedName>
    <definedName name="_IV67000">'[12]Material Submittal for HVAC'!$IV$65155</definedName>
    <definedName name="_IV70000">'[12]Material Submittal for HVAC'!$IV$60020</definedName>
    <definedName name="_IV90000">'[12]Material Submittal for HVAC'!$IV$19994</definedName>
    <definedName name="_Key1" localSheetId="0" hidden="1">#REF!</definedName>
    <definedName name="_Key1" localSheetId="1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hidden="1">#REF!</definedName>
    <definedName name="_MS16" localSheetId="0">#REF!</definedName>
    <definedName name="_MS16" localSheetId="1">#REF!</definedName>
    <definedName name="_MS16">#REF!</definedName>
    <definedName name="_MS6" localSheetId="0">#REF!</definedName>
    <definedName name="_MS6" localSheetId="1">#REF!</definedName>
    <definedName name="_MS6">#REF!</definedName>
    <definedName name="_NA1" localSheetId="0">#REF!</definedName>
    <definedName name="_NA1" localSheetId="1">#REF!</definedName>
    <definedName name="_NA1">#REF!</definedName>
    <definedName name="_NA12" localSheetId="0">#REF!</definedName>
    <definedName name="_NA12" localSheetId="1">#REF!</definedName>
    <definedName name="_NA12">#REF!</definedName>
    <definedName name="_NA13" localSheetId="0">#REF!</definedName>
    <definedName name="_NA13" localSheetId="1">#REF!</definedName>
    <definedName name="_NA13">#REF!</definedName>
    <definedName name="_NA17" localSheetId="0">#REF!</definedName>
    <definedName name="_NA17" localSheetId="1">#REF!</definedName>
    <definedName name="_NA17">#REF!</definedName>
    <definedName name="_NA2" localSheetId="0">#REF!</definedName>
    <definedName name="_NA2" localSheetId="1">#REF!</definedName>
    <definedName name="_NA2">#REF!</definedName>
    <definedName name="_NA23" localSheetId="0">#REF!</definedName>
    <definedName name="_NA23" localSheetId="1">#REF!</definedName>
    <definedName name="_NA23">#REF!</definedName>
    <definedName name="_NA3" localSheetId="0">#REF!</definedName>
    <definedName name="_NA3" localSheetId="1">#REF!</definedName>
    <definedName name="_NA3">#REF!</definedName>
    <definedName name="_NA7" localSheetId="0">#REF!</definedName>
    <definedName name="_NA7" localSheetId="1">#REF!</definedName>
    <definedName name="_NA7">#REF!</definedName>
    <definedName name="_NA9" localSheetId="0">#REF!</definedName>
    <definedName name="_NA9" localSheetId="1">#REF!</definedName>
    <definedName name="_NA9">#REF!</definedName>
    <definedName name="_Order1" hidden="1">255</definedName>
    <definedName name="_Order2" hidden="1">0</definedName>
    <definedName name="_Parse_Out" localSheetId="0" hidden="1">[17]갑지!#REF!</definedName>
    <definedName name="_Parse_Out" localSheetId="1" hidden="1">[17]갑지!#REF!</definedName>
    <definedName name="_Parse_Out" hidden="1">[17]갑지!#REF!</definedName>
    <definedName name="_parse11" localSheetId="0" hidden="1">[17]갑지!#REF!</definedName>
    <definedName name="_parse11" localSheetId="1" hidden="1">[17]갑지!#REF!</definedName>
    <definedName name="_parse11" hidden="1">[17]갑지!#REF!</definedName>
    <definedName name="_PR625" localSheetId="0">'[18]Normal Basis'!$A$133:$IV$133</definedName>
    <definedName name="_PR625">'[19]Normal Basis'!$133:$133</definedName>
    <definedName name="_PR706" localSheetId="0">'[18]Normal Basis'!#REF!</definedName>
    <definedName name="_PR706" localSheetId="1">'[18]Normal Basis'!#REF!</definedName>
    <definedName name="_PR706">'[19]Normal Basis'!#REF!</definedName>
    <definedName name="_PR730" localSheetId="0">'[18]Normal Basis'!#REF!</definedName>
    <definedName name="_PR730" localSheetId="1">'[18]Normal Basis'!#REF!</definedName>
    <definedName name="_PR730">'[19]Normal Basis'!#REF!</definedName>
    <definedName name="_PR741" localSheetId="0">'[18]Normal Basis'!$A$76:$IV$76</definedName>
    <definedName name="_PR741">'[19]Normal Basis'!$76:$76</definedName>
    <definedName name="_PR857" localSheetId="0">'[18]Normal Basis'!$A$59:$IV$59</definedName>
    <definedName name="_PR857">'[19]Normal Basis'!$59:$59</definedName>
    <definedName name="_PR858" localSheetId="0">'[18]Normal Basis'!$A$57:$IV$57</definedName>
    <definedName name="_PR858">'[19]Normal Basis'!$57:$57</definedName>
    <definedName name="_PR862" localSheetId="0">'[18]Normal Basis'!$A$53:$IV$53</definedName>
    <definedName name="_PR862">'[19]Normal Basis'!$53:$53</definedName>
    <definedName name="_PR864" localSheetId="0">'[18]Normal Basis'!$A$51:$IV$51</definedName>
    <definedName name="_PR864">'[19]Normal Basis'!$51:$51</definedName>
    <definedName name="_PR873" localSheetId="0">'[18]Normal Basis'!$A$42:$IV$42</definedName>
    <definedName name="_PR873">'[19]Normal Basis'!$42:$42</definedName>
    <definedName name="_PR874" localSheetId="0">'[18]Normal Basis'!$A$41:$IV$41</definedName>
    <definedName name="_PR874">'[19]Normal Basis'!$41:$41</definedName>
    <definedName name="_PR883" localSheetId="0">'[18]Normal Basis'!#REF!</definedName>
    <definedName name="_PR883" localSheetId="1">'[18]Normal Basis'!#REF!</definedName>
    <definedName name="_PR883">'[19]Normal Basis'!#REF!</definedName>
    <definedName name="_S1">#REF!</definedName>
    <definedName name="_Sort" localSheetId="0" hidden="1">#REF!</definedName>
    <definedName name="_Sort" localSheetId="1" hidden="1">#REF!</definedName>
    <definedName name="_Sort" hidden="1">#REF!</definedName>
    <definedName name="_SPT">#REF!</definedName>
    <definedName name="_TAQ" localSheetId="0">#REF!</definedName>
    <definedName name="_TAQ" localSheetId="1">#REF!</definedName>
    <definedName name="_TAQ">#REF!</definedName>
    <definedName name="_tco3" localSheetId="0" hidden="1">#REF!</definedName>
    <definedName name="_tco3" localSheetId="1" hidden="1">#REF!</definedName>
    <definedName name="_tco3" hidden="1">#REF!</definedName>
    <definedName name="_tw1">#REF!</definedName>
    <definedName name="a" localSheetId="0">#REF!</definedName>
    <definedName name="a" localSheetId="1">#REF!</definedName>
    <definedName name="a">'[20]Bill 1'!$A$4:$F$29</definedName>
    <definedName name="A0">'[12]Material Submittal for HVAC'!$A$65464</definedName>
    <definedName name="aa" localSheetId="0">#REF!</definedName>
    <definedName name="aa" localSheetId="1">#REF!</definedName>
    <definedName name="aa">#REF!</definedName>
    <definedName name="AAA">'[21]MTL$-INTER'!#REF!</definedName>
    <definedName name="aaaa" localSheetId="0">#REF!</definedName>
    <definedName name="aaaa" localSheetId="1">#REF!</definedName>
    <definedName name="AAAA">#REF!</definedName>
    <definedName name="aaaaaaaaaa" localSheetId="0">#REF!</definedName>
    <definedName name="aaaaaaaaaa" localSheetId="1">#REF!</definedName>
    <definedName name="aaaaaaaaaa">#REF!</definedName>
    <definedName name="aadasd" localSheetId="0">#REF!</definedName>
    <definedName name="aadasd" localSheetId="1">#REF!</definedName>
    <definedName name="aadasd">#REF!</definedName>
    <definedName name="abc" localSheetId="0">#REF!</definedName>
    <definedName name="abc" localSheetId="1">#REF!</definedName>
    <definedName name="abc">#REF!</definedName>
    <definedName name="ABGRNT">#REF!</definedName>
    <definedName name="AccessDatabase" hidden="1">"I:\Supervision\Confidential\np-364 hdpe pars\rev2\estimate.mdb"</definedName>
    <definedName name="ad" localSheetId="0">'[22]Summary Page'!#REF!</definedName>
    <definedName name="ad" localSheetId="1">'[22]Summary Page'!#REF!</definedName>
    <definedName name="ad">'[22]Summary Page'!#REF!</definedName>
    <definedName name="Advance" localSheetId="0">#REF!</definedName>
    <definedName name="Advance" localSheetId="1">#REF!</definedName>
    <definedName name="Advance">#REF!</definedName>
    <definedName name="AGGBASE">#REF!</definedName>
    <definedName name="AGGSBBASE">#REF!</definedName>
    <definedName name="amdmdm" localSheetId="0">#REF!</definedName>
    <definedName name="amdmdm" localSheetId="1">#REF!</definedName>
    <definedName name="amdmdm">#REF!</definedName>
    <definedName name="an" localSheetId="0">'[1]6.1-TRI'!#REF!</definedName>
    <definedName name="an" localSheetId="1">'[1]6.1-TRI'!#REF!</definedName>
    <definedName name="an">'[1]6.1-TRI'!#REF!</definedName>
    <definedName name="ANCHOR">#REF!</definedName>
    <definedName name="ANGTF" localSheetId="0">#REF!</definedName>
    <definedName name="ANGTF" localSheetId="1">#REF!</definedName>
    <definedName name="ANGTF">#REF!</definedName>
    <definedName name="APFLSCL">#REF!</definedName>
    <definedName name="aqweeeeer" localSheetId="0">#REF!</definedName>
    <definedName name="aqweeeeer" localSheetId="1">#REF!</definedName>
    <definedName name="aqweeeeer">#REF!</definedName>
    <definedName name="area" localSheetId="0">#REF!</definedName>
    <definedName name="area" localSheetId="1">#REF!</definedName>
    <definedName name="area">#REF!</definedName>
    <definedName name="as" localSheetId="0">'[22]Summary Page'!#REF!</definedName>
    <definedName name="as" localSheetId="1">'[22]Summary Page'!#REF!</definedName>
    <definedName name="as">'[22]Summary Page'!#REF!</definedName>
    <definedName name="ASAD">#REF!</definedName>
    <definedName name="asd">#REF!</definedName>
    <definedName name="asdads">#REF!</definedName>
    <definedName name="asdg">#REF!</definedName>
    <definedName name="asfdsaf" localSheetId="0">#REF!</definedName>
    <definedName name="asfdsaf" localSheetId="1">#REF!</definedName>
    <definedName name="asfdsaf">#REF!</definedName>
    <definedName name="az">#REF!</definedName>
    <definedName name="b" localSheetId="0">#REF!</definedName>
    <definedName name="b" localSheetId="1">#REF!</definedName>
    <definedName name="b">#REF!</definedName>
    <definedName name="ba">#REF!</definedName>
    <definedName name="baa">#REF!</definedName>
    <definedName name="Bahawalpur">#REF!</definedName>
    <definedName name="BB" localSheetId="0">#REF!</definedName>
    <definedName name="BB" localSheetId="1">#REF!</definedName>
    <definedName name="bb">#REF!</definedName>
    <definedName name="bbbb" localSheetId="0">#REF!</definedName>
    <definedName name="bbbb" localSheetId="1">#REF!</definedName>
    <definedName name="bbbb">#REF!</definedName>
    <definedName name="bbbbbbbbbbb" localSheetId="0">#REF!</definedName>
    <definedName name="bbbbbbbbbbb" localSheetId="1">#REF!</definedName>
    <definedName name="bbbbbbbbbbb">#REF!</definedName>
    <definedName name="BFM" localSheetId="0">#REF!</definedName>
    <definedName name="BFM" localSheetId="1">#REF!</definedName>
    <definedName name="BFM">#REF!</definedName>
    <definedName name="Blck">'[23]13,14'!#REF!</definedName>
    <definedName name="Block_5in">'[23]13,14'!#REF!</definedName>
    <definedName name="BMA" localSheetId="0">#REF!</definedName>
    <definedName name="BMA" localSheetId="1">#REF!</definedName>
    <definedName name="BMA">#REF!</definedName>
    <definedName name="BMFR">#REF!</definedName>
    <definedName name="BMFRS">#REF!</definedName>
    <definedName name="BMSXH">#REF!</definedName>
    <definedName name="BMSXS">#REF!</definedName>
    <definedName name="BMT" localSheetId="0">#REF!</definedName>
    <definedName name="BMT" localSheetId="1">#REF!</definedName>
    <definedName name="BMT">#REF!</definedName>
    <definedName name="bn">'[19]Normal Basis'!#REF!</definedName>
    <definedName name="BOQ" localSheetId="0">'[1]6.1-TRI'!#REF!</definedName>
    <definedName name="BOQ" localSheetId="1">'[1]6.1-TRI'!#REF!</definedName>
    <definedName name="BOQ">'[1]6.1-TRI'!#REF!</definedName>
    <definedName name="boynsr" localSheetId="0">#REF!</definedName>
    <definedName name="boynsr" localSheetId="1">#REF!</definedName>
    <definedName name="boynsr">#REF!</definedName>
    <definedName name="boynsr1" localSheetId="0">#REF!</definedName>
    <definedName name="boynsr1" localSheetId="1">#REF!</definedName>
    <definedName name="boynsr1">#REF!</definedName>
    <definedName name="boysr" localSheetId="0">#REF!</definedName>
    <definedName name="boysr" localSheetId="1">#REF!</definedName>
    <definedName name="boysr">#REF!</definedName>
    <definedName name="boysr1" localSheetId="0">#REF!</definedName>
    <definedName name="boysr1" localSheetId="1">#REF!</definedName>
    <definedName name="boysr1">#REF!</definedName>
    <definedName name="BRK" localSheetId="0">#REF!</definedName>
    <definedName name="BRK" localSheetId="1">#REF!</definedName>
    <definedName name="BRK">#REF!</definedName>
    <definedName name="building">#REF!</definedName>
    <definedName name="BUT" localSheetId="0">#REF!</definedName>
    <definedName name="BUT" localSheetId="1">#REF!</definedName>
    <definedName name="BUT">#REF!</definedName>
    <definedName name="bvcbcv">#REF!</definedName>
    <definedName name="CALCULATION_de_l_EBE" localSheetId="0">'[1]6.1-TRI'!#REF!</definedName>
    <definedName name="CALCULATION_de_l_EBE" localSheetId="1">'[1]6.1-TRI'!#REF!</definedName>
    <definedName name="CALCULATION_de_l_EBE">'[1]6.1-TRI'!#REF!</definedName>
    <definedName name="CC" localSheetId="0">#REF!</definedName>
    <definedName name="CC" localSheetId="1">#REF!</definedName>
    <definedName name="cc">#REF!</definedName>
    <definedName name="cccc" localSheetId="0">#REF!</definedName>
    <definedName name="cccc" localSheetId="1">#REF!</definedName>
    <definedName name="cccc">#REF!</definedName>
    <definedName name="CCJALI">#REF!</definedName>
    <definedName name="CELLNOTE0" localSheetId="0">#REF!</definedName>
    <definedName name="CELLNOTE0" localSheetId="1">#REF!</definedName>
    <definedName name="CELLNOTE0">#REF!</definedName>
    <definedName name="cem">'[24]CIVIL RATES'!$E$16</definedName>
    <definedName name="cement" localSheetId="0">#REF!</definedName>
    <definedName name="cement" localSheetId="1">#REF!</definedName>
    <definedName name="cement">#REF!</definedName>
    <definedName name="Cemwent" localSheetId="0">#REF!</definedName>
    <definedName name="Cemwent" localSheetId="1">#REF!</definedName>
    <definedName name="Cemwent">#REF!</definedName>
    <definedName name="CGI" localSheetId="0">#REF!</definedName>
    <definedName name="CGI" localSheetId="1">#REF!</definedName>
    <definedName name="CGI">#REF!</definedName>
    <definedName name="chaudhry" localSheetId="0" hidden="1">#REF!</definedName>
    <definedName name="chaudhry" localSheetId="1" hidden="1">#REF!</definedName>
    <definedName name="chaudhry" hidden="1">#REF!</definedName>
    <definedName name="chi">'[24]CIVIL RATES'!$E$19</definedName>
    <definedName name="CHQRDTL">#REF!</definedName>
    <definedName name="CHW">#REF!</definedName>
    <definedName name="CLRCRT">#REF!</definedName>
    <definedName name="CLRGLASS">[25]Sheet1!$K$28</definedName>
    <definedName name="cm">'[24]CIVIL RATES'!$E$21</definedName>
    <definedName name="COAT">'[5]PNT-QUOT-#3'!#REF!</definedName>
    <definedName name="Code">#REF!</definedName>
    <definedName name="con" localSheetId="0">'[26]boq-civil'!#REF!</definedName>
    <definedName name="con" localSheetId="1">'[26]boq-civil'!#REF!</definedName>
    <definedName name="con">'[26]boq-civil'!#REF!</definedName>
    <definedName name="convfa" localSheetId="0">#REF!</definedName>
    <definedName name="convfa" localSheetId="1">#REF!</definedName>
    <definedName name="convfa">#REF!</definedName>
    <definedName name="convfa_10" localSheetId="0">#REF!</definedName>
    <definedName name="convfa_10" localSheetId="1">#REF!</definedName>
    <definedName name="convfa_10">#REF!</definedName>
    <definedName name="convfa_10_1" localSheetId="0">#REF!</definedName>
    <definedName name="convfa_10_1" localSheetId="1">#REF!</definedName>
    <definedName name="convfa_10_1">#REF!</definedName>
    <definedName name="convfa_11" localSheetId="0">#REF!</definedName>
    <definedName name="convfa_11" localSheetId="1">#REF!</definedName>
    <definedName name="convfa_11">#REF!</definedName>
    <definedName name="convfa_12" localSheetId="0">#REF!</definedName>
    <definedName name="convfa_12" localSheetId="1">#REF!</definedName>
    <definedName name="convfa_12">#REF!</definedName>
    <definedName name="convfa_14" localSheetId="0">#REF!</definedName>
    <definedName name="convfa_14" localSheetId="1">#REF!</definedName>
    <definedName name="convfa_14">#REF!</definedName>
    <definedName name="convfa_16" localSheetId="0">#REF!</definedName>
    <definedName name="convfa_16" localSheetId="1">#REF!</definedName>
    <definedName name="convfa_16">#REF!</definedName>
    <definedName name="convfa_19" localSheetId="0">#REF!</definedName>
    <definedName name="convfa_19" localSheetId="1">#REF!</definedName>
    <definedName name="convfa_19">#REF!</definedName>
    <definedName name="convfa_20" localSheetId="0">#REF!</definedName>
    <definedName name="convfa_20" localSheetId="1">#REF!</definedName>
    <definedName name="convfa_20">#REF!</definedName>
    <definedName name="convfa_21" localSheetId="0">#REF!</definedName>
    <definedName name="convfa_21" localSheetId="1">#REF!</definedName>
    <definedName name="convfa_21">#REF!</definedName>
    <definedName name="convfa_3" localSheetId="0">#REF!</definedName>
    <definedName name="convfa_3" localSheetId="1">#REF!</definedName>
    <definedName name="convfa_3">#REF!</definedName>
    <definedName name="convfa_7" localSheetId="0">#REF!</definedName>
    <definedName name="convfa_7" localSheetId="1">#REF!</definedName>
    <definedName name="convfa_7">#REF!</definedName>
    <definedName name="cover" localSheetId="0">'[27]Block - A'!#REF!</definedName>
    <definedName name="cover" localSheetId="1">'[27]Block - A'!#REF!</definedName>
    <definedName name="cover">[28]Sheet1!$F$24</definedName>
    <definedName name="_xlnm.Criteria">#REF!</definedName>
    <definedName name="CRSH">#REF!</definedName>
    <definedName name="CRSH0.5" localSheetId="0">#REF!</definedName>
    <definedName name="CRSH0.5" localSheetId="1">#REF!</definedName>
    <definedName name="CRSH0.5">#REF!</definedName>
    <definedName name="CRSH01.5" localSheetId="0">#REF!</definedName>
    <definedName name="CRSH01.5" localSheetId="1">#REF!</definedName>
    <definedName name="CRSH01.5">#REF!</definedName>
    <definedName name="CRUSH" localSheetId="0">#REF!</definedName>
    <definedName name="CRUSH" localSheetId="1">#REF!</definedName>
    <definedName name="CRUSH">#REF!</definedName>
    <definedName name="cs">'[24]CIVIL RATES'!$E$22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Z">#REF!</definedName>
    <definedName name="D" localSheetId="0">#REF!</definedName>
    <definedName name="D" localSheetId="1">#REF!</definedName>
    <definedName name="d">#REF!</definedName>
    <definedName name="dafasfasf" localSheetId="0">#REF!</definedName>
    <definedName name="dafasfasf" localSheetId="1">#REF!</definedName>
    <definedName name="dafasfasf">#REF!</definedName>
    <definedName name="dasd" localSheetId="0">#REF!</definedName>
    <definedName name="dasd" localSheetId="1">#REF!</definedName>
    <definedName name="dasd">#REF!</definedName>
    <definedName name="dasddx" localSheetId="0">#REF!</definedName>
    <definedName name="dasddx" localSheetId="1">#REF!</definedName>
    <definedName name="dasddx">#REF!</definedName>
    <definedName name="_xlnm.Database">#REF!</definedName>
    <definedName name="dc" hidden="1">'[13]BOQ  SUM'!#REF!</definedName>
    <definedName name="dd" localSheetId="0">#REF!</definedName>
    <definedName name="dd" localSheetId="1">#REF!</definedName>
    <definedName name="dd">#REF!</definedName>
    <definedName name="ddd" localSheetId="0">#REF!</definedName>
    <definedName name="ddd" localSheetId="1">#REF!</definedName>
    <definedName name="ddd">#REF!</definedName>
    <definedName name="dddd" localSheetId="0">#REF!</definedName>
    <definedName name="dddd" localSheetId="1">#REF!</definedName>
    <definedName name="dddd">#REF!</definedName>
    <definedName name="df" localSheetId="0">#REF!</definedName>
    <definedName name="df" localSheetId="1">#REF!</definedName>
    <definedName name="df">#REF!</definedName>
    <definedName name="dism" hidden="1">'[13]BOQ  SUM'!#REF!</definedName>
    <definedName name="dlist">#REF!</definedName>
    <definedName name="DRCLSR">[25]Sheet1!$K$27</definedName>
    <definedName name="DRSTPPR">[25]Sheet1!$K$26</definedName>
    <definedName name="DUREE" localSheetId="0">'[1]6.1-TRI'!#REF!</definedName>
    <definedName name="DUREE" localSheetId="1">'[1]6.1-TRI'!#REF!</definedName>
    <definedName name="DUREE">'[1]6.1-TRI'!#REF!</definedName>
    <definedName name="DUREE1" localSheetId="0">'[1]6.1-TRI'!#REF!</definedName>
    <definedName name="DUREE1" localSheetId="1">'[1]6.1-TRI'!#REF!</definedName>
    <definedName name="DUREE1">'[1]6.1-TRI'!#REF!</definedName>
    <definedName name="DUREE2" localSheetId="0">'[1]6.1-TRI'!#REF!</definedName>
    <definedName name="DUREE2" localSheetId="1">'[1]6.1-TRI'!#REF!</definedName>
    <definedName name="DUREE2">'[1]6.1-TRI'!#REF!</definedName>
    <definedName name="DUREE3" localSheetId="0">'[1]6.1-TRI'!#REF!</definedName>
    <definedName name="DUREE3" localSheetId="1">'[1]6.1-TRI'!#REF!</definedName>
    <definedName name="DUREE3">'[1]6.1-TRI'!#REF!</definedName>
    <definedName name="E" localSheetId="0">#REF!</definedName>
    <definedName name="E" localSheetId="1">#REF!</definedName>
    <definedName name="e">#REF!</definedName>
    <definedName name="ed">#REF!</definedName>
    <definedName name="EE" localSheetId="0">#REF!</definedName>
    <definedName name="EE" localSheetId="1">#REF!</definedName>
    <definedName name="EE">#REF!</definedName>
    <definedName name="eeee" localSheetId="0">#REF!</definedName>
    <definedName name="eeee" localSheetId="1">#REF!</definedName>
    <definedName name="eeee">#REF!</definedName>
    <definedName name="ef" localSheetId="0">#REF!</definedName>
    <definedName name="ef" localSheetId="1">#REF!</definedName>
    <definedName name="ef">#REF!</definedName>
    <definedName name="ELE" localSheetId="0">#REF!</definedName>
    <definedName name="ELE" localSheetId="1">#REF!</definedName>
    <definedName name="ELE">#REF!</definedName>
    <definedName name="Electric" localSheetId="0">#REF!</definedName>
    <definedName name="Electric" localSheetId="1">#REF!</definedName>
    <definedName name="Electric">#REF!</definedName>
    <definedName name="ENMLPNT">[25]Sheet1!$K$12</definedName>
    <definedName name="er">#REF!</definedName>
    <definedName name="ERW">#REF!</definedName>
    <definedName name="esd">#REF!</definedName>
    <definedName name="ESS">#REF!</definedName>
    <definedName name="EWS">#REF!</definedName>
    <definedName name="Excel_BuiltIn_Print_Area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1_1">#REF!</definedName>
    <definedName name="Excel_BuiltIn_Print_Area_11" localSheetId="0">#REF!</definedName>
    <definedName name="Excel_BuiltIn_Print_Area_11" localSheetId="1">#REF!</definedName>
    <definedName name="Excel_BuiltIn_Print_Area_11">#REF!</definedName>
    <definedName name="Excel_BuiltIn_Print_Area_12" localSheetId="0">#REF!</definedName>
    <definedName name="Excel_BuiltIn_Print_Area_12" localSheetId="1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>#REF!</definedName>
    <definedName name="Excel_BuiltIn_Print_Area_14" localSheetId="0">#REF!</definedName>
    <definedName name="Excel_BuiltIn_Print_Area_14" localSheetId="1">#REF!</definedName>
    <definedName name="Excel_BuiltIn_Print_Area_14">#REF!</definedName>
    <definedName name="Excel_BuiltIn_Print_Area_15" localSheetId="0">#REF!</definedName>
    <definedName name="Excel_BuiltIn_Print_Area_15" localSheetId="1">#REF!</definedName>
    <definedName name="Excel_BuiltIn_Print_Area_15">#REF!</definedName>
    <definedName name="Excel_BuiltIn_Print_Area_16" localSheetId="0">#REF!</definedName>
    <definedName name="Excel_BuiltIn_Print_Area_16" localSheetId="1">#REF!</definedName>
    <definedName name="Excel_BuiltIn_Print_Area_16">#REF!</definedName>
    <definedName name="Excel_BuiltIn_Print_Area_17" localSheetId="0">#REF!</definedName>
    <definedName name="Excel_BuiltIn_Print_Area_17" localSheetId="1">#REF!</definedName>
    <definedName name="Excel_BuiltIn_Print_Area_17">#REF!</definedName>
    <definedName name="Excel_BuiltIn_Print_Area_18" localSheetId="0">#REF!</definedName>
    <definedName name="Excel_BuiltIn_Print_Area_18" localSheetId="1">#REF!</definedName>
    <definedName name="Excel_BuiltIn_Print_Area_18">#REF!</definedName>
    <definedName name="Excel_BuiltIn_Print_Area_19" localSheetId="0">#REF!</definedName>
    <definedName name="Excel_BuiltIn_Print_Area_19" localSheetId="1">#REF!</definedName>
    <definedName name="Excel_BuiltIn_Print_Area_19">#REF!</definedName>
    <definedName name="Excel_BuiltIn_Print_Area_19_18" localSheetId="0">#REF!</definedName>
    <definedName name="Excel_BuiltIn_Print_Area_19_18" localSheetId="1">#REF!</definedName>
    <definedName name="Excel_BuiltIn_Print_Area_19_18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20" localSheetId="0">#REF!</definedName>
    <definedName name="Excel_BuiltIn_Print_Area_20" localSheetId="1">#REF!</definedName>
    <definedName name="Excel_BuiltIn_Print_Area_20">#REF!</definedName>
    <definedName name="Excel_BuiltIn_Print_Area_21" localSheetId="0">#REF!</definedName>
    <definedName name="Excel_BuiltIn_Print_Area_21" localSheetId="1">#REF!</definedName>
    <definedName name="Excel_BuiltIn_Print_Area_21">#REF!</definedName>
    <definedName name="Excel_BuiltIn_Print_Area_22" localSheetId="0">#REF!</definedName>
    <definedName name="Excel_BuiltIn_Print_Area_22" localSheetId="1">#REF!</definedName>
    <definedName name="Excel_BuiltIn_Print_Area_22">#REF!</definedName>
    <definedName name="Excel_BuiltIn_Print_Area_23" localSheetId="0">#REF!</definedName>
    <definedName name="Excel_BuiltIn_Print_Area_23" localSheetId="1">#REF!</definedName>
    <definedName name="Excel_BuiltIn_Print_Area_23">#REF!</definedName>
    <definedName name="Excel_BuiltIn_Print_Area_24" localSheetId="0">#REF!</definedName>
    <definedName name="Excel_BuiltIn_Print_Area_24" localSheetId="1">#REF!</definedName>
    <definedName name="Excel_BuiltIn_Print_Area_24">#REF!</definedName>
    <definedName name="Excel_BuiltIn_Print_Area_25" localSheetId="0">#REF!</definedName>
    <definedName name="Excel_BuiltIn_Print_Area_25" localSheetId="1">#REF!</definedName>
    <definedName name="Excel_BuiltIn_Print_Area_25">#REF!</definedName>
    <definedName name="Excel_BuiltIn_Print_Area_26" localSheetId="0">#REF!</definedName>
    <definedName name="Excel_BuiltIn_Print_Area_26" localSheetId="1">#REF!</definedName>
    <definedName name="Excel_BuiltIn_Print_Area_26">#REF!</definedName>
    <definedName name="Excel_BuiltIn_Print_Area_27" localSheetId="0">#REF!</definedName>
    <definedName name="Excel_BuiltIn_Print_Area_27" localSheetId="1">#REF!</definedName>
    <definedName name="Excel_BuiltIn_Print_Area_27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Area_3_1">#REF!</definedName>
    <definedName name="Excel_BuiltIn_Print_Area_4" localSheetId="0">#REF!</definedName>
    <definedName name="Excel_BuiltIn_Print_Area_4" localSheetId="1">#REF!</definedName>
    <definedName name="Excel_BuiltIn_Print_Area_4">#REF!</definedName>
    <definedName name="Excel_BuiltIn_Print_Area_5" localSheetId="0">#REF!</definedName>
    <definedName name="Excel_BuiltIn_Print_Area_5" localSheetId="1">#REF!</definedName>
    <definedName name="Excel_BuiltIn_Print_Area_5">#REF!</definedName>
    <definedName name="Excel_BuiltIn_Print_Area_5_1">#REF!</definedName>
    <definedName name="Excel_BuiltIn_Print_Area_6" localSheetId="0">#REF!</definedName>
    <definedName name="Excel_BuiltIn_Print_Area_6" localSheetId="1">#REF!</definedName>
    <definedName name="Excel_BuiltIn_Print_Area_6">#REF!</definedName>
    <definedName name="Excel_BuiltIn_Print_Area_7" localSheetId="0">#REF!</definedName>
    <definedName name="Excel_BuiltIn_Print_Area_7" localSheetId="1">#REF!</definedName>
    <definedName name="Excel_BuiltIn_Print_Area_7">#REF!</definedName>
    <definedName name="Excel_BuiltIn_Print_Area_7_8" localSheetId="0">#REF!</definedName>
    <definedName name="Excel_BuiltIn_Print_Area_7_8" localSheetId="1">#REF!</definedName>
    <definedName name="Excel_BuiltIn_Print_Area_7_8">#REF!</definedName>
    <definedName name="Excel_BuiltIn_Print_Area_8" localSheetId="0">#REF!</definedName>
    <definedName name="Excel_BuiltIn_Print_Area_8" localSheetId="1">#REF!</definedName>
    <definedName name="Excel_BuiltIn_Print_Area_8">#REF!</definedName>
    <definedName name="Excel_BuiltIn_Print_Area_9" localSheetId="0">#REF!</definedName>
    <definedName name="Excel_BuiltIn_Print_Area_9" localSheetId="1">#REF!</definedName>
    <definedName name="Excel_BuiltIn_Print_Area_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>#REF!</definedName>
    <definedName name="Excel_BuiltIn_Print_Titles_1_1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Excel_BuiltIn_Print_Titles_11" localSheetId="0">#REF!</definedName>
    <definedName name="Excel_BuiltIn_Print_Titles_11" localSheetId="1">#REF!</definedName>
    <definedName name="Excel_BuiltIn_Print_Titles_11">#REF!</definedName>
    <definedName name="Excel_BuiltIn_Print_Titles_12" localSheetId="0">#REF!</definedName>
    <definedName name="Excel_BuiltIn_Print_Titles_12" localSheetId="1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>#REF!</definedName>
    <definedName name="Excel_BuiltIn_Print_Titles_14" localSheetId="0">#REF!</definedName>
    <definedName name="Excel_BuiltIn_Print_Titles_14" localSheetId="1">#REF!</definedName>
    <definedName name="Excel_BuiltIn_Print_Titles_14">#REF!</definedName>
    <definedName name="Excel_BuiltIn_Print_Titles_15" localSheetId="0">#REF!</definedName>
    <definedName name="Excel_BuiltIn_Print_Titles_15" localSheetId="1">#REF!</definedName>
    <definedName name="Excel_BuiltIn_Print_Titles_15">#REF!</definedName>
    <definedName name="Excel_BuiltIn_Print_Titles_16" localSheetId="0">#REF!</definedName>
    <definedName name="Excel_BuiltIn_Print_Titles_16" localSheetId="1">#REF!</definedName>
    <definedName name="Excel_BuiltIn_Print_Titles_16">#REF!</definedName>
    <definedName name="Excel_BuiltIn_Print_Titles_17" localSheetId="0">#REF!</definedName>
    <definedName name="Excel_BuiltIn_Print_Titles_17" localSheetId="1">#REF!</definedName>
    <definedName name="Excel_BuiltIn_Print_Titles_17">#REF!</definedName>
    <definedName name="Excel_BuiltIn_Print_Titles_18" localSheetId="0">#REF!</definedName>
    <definedName name="Excel_BuiltIn_Print_Titles_18" localSheetId="1">#REF!</definedName>
    <definedName name="Excel_BuiltIn_Print_Titles_18">#REF!</definedName>
    <definedName name="Excel_BuiltIn_Print_Titles_19" localSheetId="0">#REF!</definedName>
    <definedName name="Excel_BuiltIn_Print_Titles_19" localSheetId="1">#REF!</definedName>
    <definedName name="Excel_BuiltIn_Print_Titles_19">#REF!</definedName>
    <definedName name="Excel_BuiltIn_Print_Titles_19_18" localSheetId="0">#REF!</definedName>
    <definedName name="Excel_BuiltIn_Print_Titles_19_18" localSheetId="1">#REF!</definedName>
    <definedName name="Excel_BuiltIn_Print_Titles_19_18">#REF!</definedName>
    <definedName name="Excel_BuiltIn_Print_Titles_2" localSheetId="0">#REF!</definedName>
    <definedName name="Excel_BuiltIn_Print_Titles_2" localSheetId="1">#REF!</definedName>
    <definedName name="Excel_BuiltIn_Print_Titles_2">'[29]SUMMARY WAREHOUSE'!#REF!</definedName>
    <definedName name="Excel_BuiltIn_Print_Titles_2_2">'[29]SUMMARY WAREHOUSE (2)'!#REF!</definedName>
    <definedName name="Excel_BuiltIn_Print_Titles_20" localSheetId="0">#REF!</definedName>
    <definedName name="Excel_BuiltIn_Print_Titles_20" localSheetId="1">#REF!</definedName>
    <definedName name="Excel_BuiltIn_Print_Titles_20">#REF!</definedName>
    <definedName name="Excel_BuiltIn_Print_Titles_21" localSheetId="0">#REF!</definedName>
    <definedName name="Excel_BuiltIn_Print_Titles_21" localSheetId="1">#REF!</definedName>
    <definedName name="Excel_BuiltIn_Print_Titles_21">#REF!</definedName>
    <definedName name="Excel_BuiltIn_Print_Titles_22" localSheetId="0">#REF!</definedName>
    <definedName name="Excel_BuiltIn_Print_Titles_22" localSheetId="1">#REF!</definedName>
    <definedName name="Excel_BuiltIn_Print_Titles_22">#REF!</definedName>
    <definedName name="Excel_BuiltIn_Print_Titles_23" localSheetId="0">#REF!</definedName>
    <definedName name="Excel_BuiltIn_Print_Titles_23" localSheetId="1">#REF!</definedName>
    <definedName name="Excel_BuiltIn_Print_Titles_23">#REF!</definedName>
    <definedName name="Excel_BuiltIn_Print_Titles_24" localSheetId="0">#REF!</definedName>
    <definedName name="Excel_BuiltIn_Print_Titles_24" localSheetId="1">#REF!</definedName>
    <definedName name="Excel_BuiltIn_Print_Titles_24">#REF!</definedName>
    <definedName name="Excel_BuiltIn_Print_Titles_25" localSheetId="0">#REF!</definedName>
    <definedName name="Excel_BuiltIn_Print_Titles_25" localSheetId="1">#REF!</definedName>
    <definedName name="Excel_BuiltIn_Print_Titles_25">#REF!</definedName>
    <definedName name="Excel_BuiltIn_Print_Titles_26" localSheetId="0">#REF!</definedName>
    <definedName name="Excel_BuiltIn_Print_Titles_26" localSheetId="1">#REF!</definedName>
    <definedName name="Excel_BuiltIn_Print_Titles_26">#REF!</definedName>
    <definedName name="Excel_BuiltIn_Print_Titles_27" localSheetId="0">#REF!</definedName>
    <definedName name="Excel_BuiltIn_Print_Titles_27" localSheetId="1">#REF!</definedName>
    <definedName name="Excel_BuiltIn_Print_Titles_27">#REF!</definedName>
    <definedName name="Excel_BuiltIn_Print_Titles_3" localSheetId="0">#REF!</definedName>
    <definedName name="Excel_BuiltIn_Print_Titles_3" localSheetId="1">#REF!</definedName>
    <definedName name="Excel_BuiltIn_Print_Titles_3">#REF!</definedName>
    <definedName name="Excel_BuiltIn_Print_Titles_3_1">#REF!</definedName>
    <definedName name="Excel_BuiltIn_Print_Titles_5" localSheetId="0">#REF!</definedName>
    <definedName name="Excel_BuiltIn_Print_Titles_5" localSheetId="1">#REF!</definedName>
    <definedName name="Excel_BuiltIn_Print_Titles_5">#REF!</definedName>
    <definedName name="Excel_BuiltIn_Print_Titles_5_1">#REF!</definedName>
    <definedName name="Excel_BuiltIn_Print_Titles_6" localSheetId="0">#REF!</definedName>
    <definedName name="Excel_BuiltIn_Print_Titles_6" localSheetId="1">#REF!</definedName>
    <definedName name="Excel_BuiltIn_Print_Titles_6">#REF!</definedName>
    <definedName name="Excel_BuiltIn_Print_Titles_7" localSheetId="0">#REF!</definedName>
    <definedName name="Excel_BuiltIn_Print_Titles_7" localSheetId="1">#REF!</definedName>
    <definedName name="Excel_BuiltIn_Print_Titles_7">#REF!</definedName>
    <definedName name="Excel_BuiltIn_Print_Titles_7_8" localSheetId="0">#REF!</definedName>
    <definedName name="Excel_BuiltIn_Print_Titles_7_8" localSheetId="1">#REF!</definedName>
    <definedName name="Excel_BuiltIn_Print_Titles_7_8">#REF!</definedName>
    <definedName name="Excel_BuiltIn_Print_Titles_8" localSheetId="0">#REF!</definedName>
    <definedName name="Excel_BuiltIn_Print_Titles_8" localSheetId="1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>#REF!</definedName>
    <definedName name="external" localSheetId="0">#REF!</definedName>
    <definedName name="external" localSheetId="1">#REF!</definedName>
    <definedName name="external">#REF!</definedName>
    <definedName name="_xlnm.Extract">#REF!</definedName>
    <definedName name="f" localSheetId="0">#REF!</definedName>
    <definedName name="f" localSheetId="1">#REF!</definedName>
    <definedName name="F">#REF!</definedName>
    <definedName name="fav">#REF!</definedName>
    <definedName name="fcompany" localSheetId="0">#REF!</definedName>
    <definedName name="fcompany" localSheetId="1">#REF!</definedName>
    <definedName name="fcompany">#REF!</definedName>
    <definedName name="fd">#REF!</definedName>
    <definedName name="fdate" localSheetId="0">#REF!</definedName>
    <definedName name="fdate" localSheetId="1">#REF!</definedName>
    <definedName name="fdate">#REF!</definedName>
    <definedName name="fdevise" localSheetId="0">#REF!</definedName>
    <definedName name="fdevise" localSheetId="1">#REF!</definedName>
    <definedName name="fdevise">#REF!</definedName>
    <definedName name="feb" localSheetId="0">#REF!</definedName>
    <definedName name="feb" localSheetId="1">#REF!</definedName>
    <definedName name="feb">#REF!</definedName>
    <definedName name="fes">#REF!</definedName>
    <definedName name="FF" localSheetId="0">#REF!</definedName>
    <definedName name="FF" localSheetId="1">#REF!</definedName>
    <definedName name="FF">#REF!</definedName>
    <definedName name="FFF">#REF!</definedName>
    <definedName name="ffff" localSheetId="0">#REF!</definedName>
    <definedName name="ffff" localSheetId="1">#REF!</definedName>
    <definedName name="ffff">#REF!</definedName>
    <definedName name="FFS">#REF!</definedName>
    <definedName name="fg">#REF!</definedName>
    <definedName name="fh">#REF!</definedName>
    <definedName name="FLLNG">#REF!</definedName>
    <definedName name="Flooring" localSheetId="0">#REF!</definedName>
    <definedName name="Flooring" localSheetId="1">#REF!</definedName>
    <definedName name="Flooring">#REF!</definedName>
    <definedName name="Floorings" localSheetId="0">#REF!</definedName>
    <definedName name="Floorings" localSheetId="1">#REF!</definedName>
    <definedName name="Floorings">#REF!</definedName>
    <definedName name="FORMICA">[25]Sheet1!$K$17</definedName>
    <definedName name="FP">'[5]COAT&amp;WRAP-QIOT-#3'!#REF!</definedName>
    <definedName name="fsfasdf" localSheetId="0">#REF!</definedName>
    <definedName name="fsfasdf" localSheetId="1">#REF!</definedName>
    <definedName name="fsfasdf">#REF!</definedName>
    <definedName name="FSP" localSheetId="0">#REF!</definedName>
    <definedName name="FSP" localSheetId="1">#REF!</definedName>
    <definedName name="FSP">#REF!</definedName>
    <definedName name="G" localSheetId="0">#REF!</definedName>
    <definedName name="G" localSheetId="1">#REF!</definedName>
    <definedName name="G">#REF!</definedName>
    <definedName name="Gamnas3D_Summary">#REF!</definedName>
    <definedName name="GBFLSCL">#REF!</definedName>
    <definedName name="GBV_NBV" localSheetId="0">'[1]6.1-TRI'!#REF!</definedName>
    <definedName name="GBV_NBV" localSheetId="1">'[1]6.1-TRI'!#REF!</definedName>
    <definedName name="GBV_NBV">'[1]6.1-TRI'!#REF!</definedName>
    <definedName name="gdhgf" localSheetId="0">#REF!</definedName>
    <definedName name="gdhgf" localSheetId="1">#REF!</definedName>
    <definedName name="gdhgf">#REF!</definedName>
    <definedName name="Gen_Boiler_Air" localSheetId="0">#REF!</definedName>
    <definedName name="Gen_Boiler_Air" localSheetId="1">#REF!</definedName>
    <definedName name="Gen_Boiler_Air">#REF!</definedName>
    <definedName name="GF" localSheetId="0">#REF!</definedName>
    <definedName name="GF" localSheetId="1">#REF!</definedName>
    <definedName name="gf">#REF!</definedName>
    <definedName name="GG" localSheetId="0">'[27]Block - A'!#REF!</definedName>
    <definedName name="GG" localSheetId="1">'[27]Block - A'!#REF!</definedName>
    <definedName name="GG">'[27]Block - A'!#REF!</definedName>
    <definedName name="ggf" localSheetId="0">#REF!</definedName>
    <definedName name="ggf" localSheetId="1">#REF!</definedName>
    <definedName name="ggf">#REF!</definedName>
    <definedName name="GLTF" localSheetId="0">#REF!</definedName>
    <definedName name="GLTF" localSheetId="1">#REF!</definedName>
    <definedName name="GLTF">#REF!</definedName>
    <definedName name="GLTW" localSheetId="0">#REF!</definedName>
    <definedName name="GLTW" localSheetId="1">#REF!</definedName>
    <definedName name="GLTW">#REF!</definedName>
    <definedName name="GLUE">[25]Sheet1!$K$18</definedName>
    <definedName name="GML">#REF!</definedName>
    <definedName name="google">#REF!</definedName>
    <definedName name="grand">#REF!</definedName>
    <definedName name="GRNT">#REF!</definedName>
    <definedName name="GROUT">#REF!</definedName>
    <definedName name="GS">#REF!</definedName>
    <definedName name="gsd">#REF!</definedName>
    <definedName name="gy">#REF!</definedName>
    <definedName name="GZ">#REF!</definedName>
    <definedName name="h" localSheetId="0">#REF!</definedName>
    <definedName name="h" localSheetId="1">#REF!</definedName>
    <definedName name="h">#REF!</definedName>
    <definedName name="hh" localSheetId="0">#REF!</definedName>
    <definedName name="hh" localSheetId="1">#REF!</definedName>
    <definedName name="hh">#REF!</definedName>
    <definedName name="hj">#REF!</definedName>
    <definedName name="hkk" localSheetId="0">#REF!</definedName>
    <definedName name="hkk" localSheetId="1">#REF!</definedName>
    <definedName name="hkk">#REF!</definedName>
    <definedName name="HNGS">[25]Sheet1!$K$23</definedName>
    <definedName name="HTML_CodePage" hidden="1">950</definedName>
    <definedName name="HTML_Control" localSheetId="0" hidden="1">{"'Sheet1'!$L$16"}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"C:\My Documents\Const_Sov_REV\HTMLTemp.htm"</definedName>
    <definedName name="HTML_Title" hidden="1">"00Q3961-SUM"</definedName>
    <definedName name="huy" localSheetId="0" hidden="1">{"'Sheet1'!$L$16"}</definedName>
    <definedName name="huy" localSheetId="1" hidden="1">{"'Sheet1'!$L$16"}</definedName>
    <definedName name="huy" hidden="1">{"'Sheet1'!$L$16"}</definedName>
    <definedName name="HVAC">#REF!</definedName>
    <definedName name="hyy">#REF!</definedName>
    <definedName name="IBM">#REF!</definedName>
    <definedName name="Invice">#REF!</definedName>
    <definedName name="io">#REF!</definedName>
    <definedName name="iop">#REF!</definedName>
    <definedName name="IV">#REF!</definedName>
    <definedName name="j" localSheetId="0" hidden="1">#REF!</definedName>
    <definedName name="j" localSheetId="1" hidden="1">#REF!</definedName>
    <definedName name="j">#REF!</definedName>
    <definedName name="javd" localSheetId="0">#REF!</definedName>
    <definedName name="javd" localSheetId="1">#REF!</definedName>
    <definedName name="javd">#REF!</definedName>
    <definedName name="jh">#REF!</definedName>
    <definedName name="ji">#REF!</definedName>
    <definedName name="jjjj" localSheetId="0">#REF!</definedName>
    <definedName name="jjjj" localSheetId="1">#REF!</definedName>
    <definedName name="jjjj">#REF!</definedName>
    <definedName name="jkl">#REF!</definedName>
    <definedName name="JULY">#REF!</definedName>
    <definedName name="JUNE01">#REF!</definedName>
    <definedName name="K" localSheetId="0">#REF!</definedName>
    <definedName name="K" localSheetId="1">#REF!</definedName>
    <definedName name="K">#REF!</definedName>
    <definedName name="KAMRAN">#REF!</definedName>
    <definedName name="KCKPLT">[25]Sheet1!$K$20</definedName>
    <definedName name="KIJL">#REF!</definedName>
    <definedName name="KK" localSheetId="0">#REF!</definedName>
    <definedName name="KK" localSheetId="1">#REF!</definedName>
    <definedName name="KK">#REF!</definedName>
    <definedName name="kkkk" localSheetId="0">#REF!</definedName>
    <definedName name="kkkk" localSheetId="1">#REF!</definedName>
    <definedName name="kkkk">#REF!</definedName>
    <definedName name="KRBSTN">#REF!</definedName>
    <definedName name="L" localSheetId="0">#REF!</definedName>
    <definedName name="L" localSheetId="1">#REF!</definedName>
    <definedName name="l">#REF!</definedName>
    <definedName name="larm">#REF!</definedName>
    <definedName name="lf" localSheetId="0">#REF!</definedName>
    <definedName name="lf" localSheetId="1">#REF!</definedName>
    <definedName name="lf">#REF!</definedName>
    <definedName name="li">#REF!</definedName>
    <definedName name="LIO">#REF!</definedName>
    <definedName name="LION">#REF!</definedName>
    <definedName name="LIST">#REF!</definedName>
    <definedName name="lk">#REF!</definedName>
    <definedName name="lkj">#REF!</definedName>
    <definedName name="LL" localSheetId="0">#REF!</definedName>
    <definedName name="LL" localSheetId="1">#REF!</definedName>
    <definedName name="ll">#REF!</definedName>
    <definedName name="LMNTSHUTT">[25]Sheet1!$K$16</definedName>
    <definedName name="LOCK">[25]Sheet1!$K$24</definedName>
    <definedName name="LOI">#REF!</definedName>
    <definedName name="lop">#REF!</definedName>
    <definedName name="lpcd">#REF!</definedName>
    <definedName name="LPPNG">[25]Sheet1!$K$19</definedName>
    <definedName name="M" localSheetId="0">#REF!</definedName>
    <definedName name="M" localSheetId="1">#REF!</definedName>
    <definedName name="M">#REF!</definedName>
    <definedName name="mac" hidden="1">'[13]BOQ  SUM'!#REF!</definedName>
    <definedName name="MAIIIINNNN">#REF!</definedName>
    <definedName name="Main" localSheetId="0">#REF!</definedName>
    <definedName name="Main" localSheetId="1">#REF!</definedName>
    <definedName name="Main">#REF!</definedName>
    <definedName name="mak">'[24]CIVIL RATES'!$C$1</definedName>
    <definedName name="MAT">'[5]COAT&amp;WRAP-QIOT-#3'!#REF!</definedName>
    <definedName name="MENU" localSheetId="0">'[1]6.1-TRI'!#REF!</definedName>
    <definedName name="MENU" localSheetId="1">'[1]6.1-TRI'!#REF!</definedName>
    <definedName name="MENU">'[1]6.1-TRI'!#REF!</definedName>
    <definedName name="MF">'[5]COAT&amp;WRAP-QIOT-#3'!#REF!</definedName>
    <definedName name="mghfkrk6g" localSheetId="0">#REF!</definedName>
    <definedName name="mghfkrk6g" localSheetId="1">#REF!</definedName>
    <definedName name="mghfkrk6g">#REF!</definedName>
    <definedName name="MIRE" localSheetId="0">'[1]6.1-TRI'!#REF!</definedName>
    <definedName name="MIRE" localSheetId="1">'[1]6.1-TRI'!#REF!</definedName>
    <definedName name="MIRE">'[1]6.1-TRI'!#REF!</definedName>
    <definedName name="mm">#REF!</definedName>
    <definedName name="MMNN">#REF!</definedName>
    <definedName name="Mo">#REF!</definedName>
    <definedName name="MODELE" localSheetId="0">#REF!</definedName>
    <definedName name="MODELE" localSheetId="1">#REF!</definedName>
    <definedName name="MODELE">#REF!</definedName>
    <definedName name="move">#REF!</definedName>
    <definedName name="MRC" localSheetId="0">#REF!</definedName>
    <definedName name="MRC" localSheetId="1">#REF!</definedName>
    <definedName name="MRC">#REF!</definedName>
    <definedName name="MSFRAME">[25]Sheet1!$K$11</definedName>
    <definedName name="mstr">'[24]CIVIL RATES'!$E$39</definedName>
    <definedName name="MTO" localSheetId="0">#REF!</definedName>
    <definedName name="MTO" localSheetId="1">#REF!</definedName>
    <definedName name="MTO">#REF!</definedName>
    <definedName name="MTOoffplotvalves_LASMO__4__List" localSheetId="0">#REF!</definedName>
    <definedName name="MTOoffplotvalves_LASMO__4__List" localSheetId="1">#REF!</definedName>
    <definedName name="MTOoffplotvalves_LASMO__4__List">#REF!</definedName>
    <definedName name="N" localSheetId="0">#REF!</definedName>
    <definedName name="N" localSheetId="1">#REF!</definedName>
    <definedName name="n">#REF!</definedName>
    <definedName name="NAILS">[25]Sheet1!$K$30</definedName>
    <definedName name="nb">#REF!</definedName>
    <definedName name="NMFLSCL">#REF!</definedName>
    <definedName name="nn" localSheetId="0">#REF!</definedName>
    <definedName name="nn" localSheetId="1">#REF!</definedName>
    <definedName name="nn">#REF!</definedName>
    <definedName name="Nw" localSheetId="0">#REF!</definedName>
    <definedName name="Nw" localSheetId="1">#REF!</definedName>
    <definedName name="Nw">#REF!</definedName>
    <definedName name="ODH" localSheetId="0" hidden="1">#REF!</definedName>
    <definedName name="ODH" localSheetId="1" hidden="1">#REF!</definedName>
    <definedName name="ODH" hidden="1">#REF!</definedName>
    <definedName name="OEC" localSheetId="0">#REF!</definedName>
    <definedName name="OEC" localSheetId="2">#REF!</definedName>
    <definedName name="OEC" localSheetId="1">#REF!</definedName>
    <definedName name="OEC">#N/A</definedName>
    <definedName name="OH" localSheetId="0">'[30]BOQ KACHHI'!$H$4</definedName>
    <definedName name="oh">'[24]CIVIL RATES'!$E$40</definedName>
    <definedName name="oi">#REF!</definedName>
    <definedName name="oip">#REF!</definedName>
    <definedName name="ok">#REF!</definedName>
    <definedName name="OPC" localSheetId="0">#REF!</definedName>
    <definedName name="OPC" localSheetId="1">#REF!</definedName>
    <definedName name="OPC">#REF!</definedName>
    <definedName name="OPCF">#REF!</definedName>
    <definedName name="oup">#REF!</definedName>
    <definedName name="OWNER">'[31]Composite Summary'!$E$3</definedName>
    <definedName name="OZ">#REF!</definedName>
    <definedName name="P" localSheetId="0">#REF!</definedName>
    <definedName name="P" localSheetId="1">#REF!</definedName>
    <definedName name="P">'[5]PNT-QUOT-#3'!#REF!</definedName>
    <definedName name="P2.1" localSheetId="0">#REF!</definedName>
    <definedName name="P2.1" localSheetId="1">#REF!</definedName>
    <definedName name="P2.1">#REF!</definedName>
    <definedName name="P2.2" localSheetId="0">#REF!</definedName>
    <definedName name="P2.2" localSheetId="1">#REF!</definedName>
    <definedName name="P2.2">#REF!</definedName>
    <definedName name="Page1" localSheetId="0">#REF!</definedName>
    <definedName name="Page1" localSheetId="1">#REF!</definedName>
    <definedName name="Page1">#REF!</definedName>
    <definedName name="Page2" localSheetId="0">#REF!</definedName>
    <definedName name="Page2" localSheetId="1">#REF!</definedName>
    <definedName name="Page2">#REF!</definedName>
    <definedName name="PDLO">'[32]Finish Basic Rates'!$F$15</definedName>
    <definedName name="PEJM">'[5]COAT&amp;WRAP-QIOT-#3'!#REF!</definedName>
    <definedName name="PF">'[5]PNT-QUOT-#3'!#REF!</definedName>
    <definedName name="phbnsr">#REF!</definedName>
    <definedName name="phbnsr1">#REF!</definedName>
    <definedName name="phbsr">#REF!</definedName>
    <definedName name="phbsr1">#REF!</definedName>
    <definedName name="PILE" localSheetId="0">#REF!</definedName>
    <definedName name="PILE" localSheetId="1">#REF!</definedName>
    <definedName name="PILE">#REF!</definedName>
    <definedName name="PLUMBING" localSheetId="0">#REF!</definedName>
    <definedName name="PLUMBING" localSheetId="1">#REF!</definedName>
    <definedName name="PLUMBING">#REF!</definedName>
    <definedName name="PM">[33]IBASE!$AH$16:$AV$110</definedName>
    <definedName name="PNTAM">#REF!</definedName>
    <definedName name="PNTME">#REF!</definedName>
    <definedName name="PNTPE">#REF!</definedName>
    <definedName name="PNTRFL">#REF!</definedName>
    <definedName name="PNTVE">#REF!</definedName>
    <definedName name="PNTWS">#REF!</definedName>
    <definedName name="POIL">#REF!</definedName>
    <definedName name="polish">'[24]CIVIL RATES'!$E$45</definedName>
    <definedName name="POLSH">[25]Sheet1!$K$22</definedName>
    <definedName name="PR_883M" localSheetId="0">'[18]Normal Basis'!$A$33:$IV$33</definedName>
    <definedName name="PR_883M">'[19]Normal Basis'!$33:$33</definedName>
    <definedName name="PR858F" localSheetId="0">'[18]Normal Basis'!$A$58:$IV$58</definedName>
    <definedName name="PR858F">'[19]Normal Basis'!$58:$58</definedName>
    <definedName name="PRCTILE">#REF!</definedName>
    <definedName name="_xlnm.Print_Area" localSheetId="0">'Abstract Summary'!$A$1:$E$17</definedName>
    <definedName name="_xlnm.Print_Area" localSheetId="2">Fire!$A$1:$K$90</definedName>
    <definedName name="_xlnm.Print_Area" localSheetId="1">HVAC!$A$1:$M$87</definedName>
    <definedName name="_xlnm.Print_Area" localSheetId="3">Plumbing!$A$1:$L$95</definedName>
    <definedName name="_xlnm.Print_Area">#REF!</definedName>
    <definedName name="PRINT_AREA_MI" localSheetId="0">[34]URA!#REF!</definedName>
    <definedName name="PRINT_AREA_MI" localSheetId="1">[34]URA!#REF!</definedName>
    <definedName name="Print_Area_MI">#REF!</definedName>
    <definedName name="Print_Area_MI_4">#REF!</definedName>
    <definedName name="Print_Area_MI_5">#REF!</definedName>
    <definedName name="Print_Area_MI_6">#REF!</definedName>
    <definedName name="Print_titiles">#REF!</definedName>
    <definedName name="_xlnm.Print_Titles" localSheetId="2">Fire!$1:$8</definedName>
    <definedName name="_xlnm.Print_Titles" localSheetId="1">HVAC!$1:$7</definedName>
    <definedName name="_xlnm.Print_Titles" localSheetId="3">Plumbing!$1:$8</definedName>
    <definedName name="_xlnm.Print_Titles">#REF!</definedName>
    <definedName name="PRINT_TITLES_MI">#REF!</definedName>
    <definedName name="PROJECT">'[31]Composite Summary'!$E$1</definedName>
    <definedName name="q" localSheetId="0">#REF!</definedName>
    <definedName name="q" localSheetId="1">#REF!</definedName>
    <definedName name="q">#REF!</definedName>
    <definedName name="q_1" localSheetId="0">#REF!</definedName>
    <definedName name="q_1" localSheetId="1">#REF!</definedName>
    <definedName name="q_1">#REF!</definedName>
    <definedName name="q_11" localSheetId="0">#REF!</definedName>
    <definedName name="q_11" localSheetId="1">#REF!</definedName>
    <definedName name="q_11">#REF!</definedName>
    <definedName name="q_11_1" localSheetId="0">#REF!</definedName>
    <definedName name="q_11_1" localSheetId="1">#REF!</definedName>
    <definedName name="q_11_1">#REF!</definedName>
    <definedName name="q_12" localSheetId="0">#REF!</definedName>
    <definedName name="q_12" localSheetId="1">#REF!</definedName>
    <definedName name="q_12">#REF!</definedName>
    <definedName name="q_14" localSheetId="0">#REF!</definedName>
    <definedName name="q_14" localSheetId="1">#REF!</definedName>
    <definedName name="q_14">#REF!</definedName>
    <definedName name="q_2" localSheetId="0">#REF!</definedName>
    <definedName name="q_2" localSheetId="1">#REF!</definedName>
    <definedName name="q_2">#REF!</definedName>
    <definedName name="q_20" localSheetId="0">#REF!</definedName>
    <definedName name="q_20" localSheetId="1">#REF!</definedName>
    <definedName name="q_20">#REF!</definedName>
    <definedName name="q_21" localSheetId="0">#REF!</definedName>
    <definedName name="q_21" localSheetId="1">#REF!</definedName>
    <definedName name="q_21">#REF!</definedName>
    <definedName name="q_22" localSheetId="0">#REF!</definedName>
    <definedName name="q_22" localSheetId="1">#REF!</definedName>
    <definedName name="q_22">#REF!</definedName>
    <definedName name="q_23" localSheetId="0">#REF!</definedName>
    <definedName name="q_23" localSheetId="1">#REF!</definedName>
    <definedName name="q_23">#REF!</definedName>
    <definedName name="q_25" localSheetId="0">#REF!</definedName>
    <definedName name="q_25" localSheetId="1">#REF!</definedName>
    <definedName name="q_25">#REF!</definedName>
    <definedName name="q_3" localSheetId="0">#REF!</definedName>
    <definedName name="q_3" localSheetId="1">#REF!</definedName>
    <definedName name="q_3">#REF!</definedName>
    <definedName name="qan">#REF!</definedName>
    <definedName name="QQ">#REF!</definedName>
    <definedName name="QQQ" localSheetId="0">#REF!</definedName>
    <definedName name="qqq">#REF!</definedName>
    <definedName name="RATE">'[35]04(a)-TFA'!$H$6:$H$27</definedName>
    <definedName name="RATES">'[35]04(a)-TFA'!$H$6:$H$27</definedName>
    <definedName name="rcl">#REF!</definedName>
    <definedName name="_xlnm.Recorder" localSheetId="0">#REF!</definedName>
    <definedName name="_xlnm.Recorder" localSheetId="1">#REF!</definedName>
    <definedName name="_xlnm.Recorder">#REF!</definedName>
    <definedName name="restttt" localSheetId="0">#REF!</definedName>
    <definedName name="restttt" localSheetId="1">#REF!</definedName>
    <definedName name="restttt">#REF!</definedName>
    <definedName name="rfd">#REF!</definedName>
    <definedName name="RIDA">#REF!</definedName>
    <definedName name="RMC">'[36]Materials Basic Rates'!$F$13</definedName>
    <definedName name="RMD">'[36]Materials Basic Rates'!$F$14</definedName>
    <definedName name="ROMANZA" localSheetId="0">#REF!</definedName>
    <definedName name="ROMANZA" localSheetId="1">#REF!</definedName>
    <definedName name="ROMANZA">#REF!</definedName>
    <definedName name="RT">'[5]COAT&amp;WRAP-QIOT-#3'!#REF!</definedName>
    <definedName name="ru">#REF!</definedName>
    <definedName name="ruk">#REF!</definedName>
    <definedName name="s" localSheetId="0">#REF!</definedName>
    <definedName name="s" localSheetId="1">#REF!</definedName>
    <definedName name="s">#REF!</definedName>
    <definedName name="SA">#REF!</definedName>
    <definedName name="SAD" localSheetId="0">#REF!</definedName>
    <definedName name="SAD" localSheetId="1">#REF!</definedName>
    <definedName name="SAD">#REF!</definedName>
    <definedName name="san">'[24]CIVIL RATES'!$E$48</definedName>
    <definedName name="Sand" localSheetId="0">#REF!</definedName>
    <definedName name="Sand" localSheetId="1">#REF!</definedName>
    <definedName name="SAND">#REF!</definedName>
    <definedName name="SAP" localSheetId="0">#REF!</definedName>
    <definedName name="SAP" localSheetId="1">#REF!</definedName>
    <definedName name="SAP">#REF!</definedName>
    <definedName name="SB">[33]IBASE!$AH$7:$AL$14</definedName>
    <definedName name="scv">#REF!</definedName>
    <definedName name="sd" localSheetId="0">#REF!</definedName>
    <definedName name="sd" localSheetId="1">#REF!</definedName>
    <definedName name="sd">#REF!</definedName>
    <definedName name="sdf" localSheetId="0">'[27]Block - A'!#REF!</definedName>
    <definedName name="sdf" localSheetId="1">'[27]Block - A'!#REF!</definedName>
    <definedName name="sdf">'[27]Block - A'!#REF!</definedName>
    <definedName name="sdsd">#REF!</definedName>
    <definedName name="SDX">#REF!</definedName>
    <definedName name="SECTION1">#REF!</definedName>
    <definedName name="SECTION2">#REF!</definedName>
    <definedName name="Section25320" localSheetId="0">#REF!</definedName>
    <definedName name="Section25320" localSheetId="1">#REF!</definedName>
    <definedName name="Section25320">#REF!</definedName>
    <definedName name="SECTION3">#REF!</definedName>
    <definedName name="sections" localSheetId="0">#REF!</definedName>
    <definedName name="sections" localSheetId="1">#REF!</definedName>
    <definedName name="sections">#REF!</definedName>
    <definedName name="sectionss" localSheetId="0">#REF!</definedName>
    <definedName name="sectionss" localSheetId="1">#REF!</definedName>
    <definedName name="sectionss">#REF!</definedName>
    <definedName name="SF" localSheetId="0">#REF!</definedName>
    <definedName name="SF" localSheetId="1">#REF!</definedName>
    <definedName name="SF">#REF!</definedName>
    <definedName name="sheet">#REF!</definedName>
    <definedName name="sjd">#REF!</definedName>
    <definedName name="smiu">#REF!</definedName>
    <definedName name="SNDC" localSheetId="0">#REF!</definedName>
    <definedName name="SNDC" localSheetId="1">#REF!</definedName>
    <definedName name="SNDC">#REF!</definedName>
    <definedName name="SNDM" localSheetId="0">#REF!</definedName>
    <definedName name="SNDM" localSheetId="1">#REF!</definedName>
    <definedName name="SNDM">#REF!</definedName>
    <definedName name="Sol">#REF!</definedName>
    <definedName name="Sol.">#REF!</definedName>
    <definedName name="SORT">#REF!</definedName>
    <definedName name="SORT_AREA">'[37]DI-ESTI'!$A$8:$R$489</definedName>
    <definedName name="SP">'[5]PNT-QUOT-#3'!#REF!</definedName>
    <definedName name="sq">[38]Sheet1!#REF!</definedName>
    <definedName name="SR">[39]Sheet1!$C$8</definedName>
    <definedName name="SRA">[39]Sheet1!$D$15</definedName>
    <definedName name="SRB">[39]Sheet1!$D$16</definedName>
    <definedName name="SS">#REF!</definedName>
    <definedName name="SSHC" localSheetId="0">#REF!</definedName>
    <definedName name="SSHC" localSheetId="1">#REF!</definedName>
    <definedName name="SSHC">#REF!</definedName>
    <definedName name="Sss" localSheetId="0">'[3]URA-C1'!#REF!</definedName>
    <definedName name="Sss" localSheetId="1">'[3]URA-C1'!#REF!</definedName>
    <definedName name="sss">#REF!</definedName>
    <definedName name="STEEL">'[40]Finish Basic Rates'!$F$180</definedName>
    <definedName name="sto">#REF!</definedName>
    <definedName name="subfloor">'[41]Rate Anaylsis'!$F$83</definedName>
    <definedName name="Summary" localSheetId="0">'[27]Block - A'!#REF!</definedName>
    <definedName name="Summary" localSheetId="1">'[27]Block - A'!#REF!</definedName>
    <definedName name="Summary">'[27]Block - A'!#REF!</definedName>
    <definedName name="Summary1" localSheetId="0">'[27]Block - A'!#REF!</definedName>
    <definedName name="Summary1" localSheetId="1">'[27]Block - A'!#REF!</definedName>
    <definedName name="Summary1">'[27]Block - A'!#REF!</definedName>
    <definedName name="sup" hidden="1">'[13]BOQ  SUM'!#REF!</definedName>
    <definedName name="svg" localSheetId="0">#REF!</definedName>
    <definedName name="svg" localSheetId="1">#REF!</definedName>
    <definedName name="svg">#REF!</definedName>
    <definedName name="SWV" localSheetId="0">[42]Plumbing!$K$137</definedName>
    <definedName name="SWV">#REF!</definedName>
    <definedName name="T" localSheetId="0">#REF!</definedName>
    <definedName name="T" localSheetId="1">#REF!</definedName>
    <definedName name="t">#REF!</definedName>
    <definedName name="Taux_d_act" localSheetId="0">#REF!</definedName>
    <definedName name="Taux_d_act" localSheetId="1">#REF!</definedName>
    <definedName name="Taux_d_act">#REF!</definedName>
    <definedName name="TEMP">#REF!</definedName>
    <definedName name="test">'[1]6.1-TRI'!$H$23:$K$26,'[1]6.1-TRI'!$H$29:$H$31</definedName>
    <definedName name="TFA">#REF!</definedName>
    <definedName name="thickness">[28]Sheet1!$F$25</definedName>
    <definedName name="THK">'[5]COAT&amp;WRAP-QIOT-#3'!#REF!</definedName>
    <definedName name="TITLE">'[43]K - Drywall-Presd'!$B$7</definedName>
    <definedName name="TO">#REF!</definedName>
    <definedName name="Tor_Steel">[39]Sheet1!$C$7</definedName>
    <definedName name="Total_Amount" localSheetId="0">#REF!</definedName>
    <definedName name="Total_Amount" localSheetId="1">#REF!</definedName>
    <definedName name="Total_Amount">#REF!</definedName>
    <definedName name="tr" localSheetId="0">[34]URA!#REF!</definedName>
    <definedName name="tr" localSheetId="1">[34]URA!#REF!</definedName>
    <definedName name="tr">[34]URA!#REF!</definedName>
    <definedName name="tt" localSheetId="0" hidden="1">[34]URA!#REF!</definedName>
    <definedName name="tt" localSheetId="1" hidden="1">[34]URA!#REF!</definedName>
    <definedName name="tt">#REF!</definedName>
    <definedName name="ttgeg">#REF!</definedName>
    <definedName name="ttt" localSheetId="0" hidden="1">[34]URA!#REF!</definedName>
    <definedName name="ttt" localSheetId="1" hidden="1">[34]URA!#REF!</definedName>
    <definedName name="ttt" hidden="1">[34]URA!#REF!</definedName>
    <definedName name="tttt" localSheetId="0" hidden="1">[34]URA!#REF!</definedName>
    <definedName name="tttt" localSheetId="1" hidden="1">[34]URA!#REF!</definedName>
    <definedName name="tttt" hidden="1">[34]URA!#REF!</definedName>
    <definedName name="ttttt" localSheetId="0">[34]URA!#REF!</definedName>
    <definedName name="ttttt" localSheetId="1">[34]URA!#REF!</definedName>
    <definedName name="ttttt">[34]URA!#REF!</definedName>
    <definedName name="TWRBLT">[25]Sheet1!$K$25</definedName>
    <definedName name="U" localSheetId="0">#REF!</definedName>
    <definedName name="U" localSheetId="1">#REF!</definedName>
    <definedName name="U">#REF!</definedName>
    <definedName name="ue">#REF!</definedName>
    <definedName name="UEC" localSheetId="0">#REF!</definedName>
    <definedName name="UEC" localSheetId="1">#REF!</definedName>
    <definedName name="UEC">#REF!</definedName>
    <definedName name="UES" localSheetId="0">#REF!</definedName>
    <definedName name="UES" localSheetId="1">#REF!</definedName>
    <definedName name="UES">#REF!</definedName>
    <definedName name="uj">#REF!</definedName>
    <definedName name="UN" localSheetId="0">[42]Plumbing!#REF!</definedName>
    <definedName name="UN" localSheetId="1">[42]Plumbing!#REF!</definedName>
    <definedName name="UN">#REF!</definedName>
    <definedName name="V" localSheetId="0">#REF!</definedName>
    <definedName name="V" localSheetId="1">#REF!</definedName>
    <definedName name="V">#REF!</definedName>
    <definedName name="valeur_du_stock">"s21"</definedName>
    <definedName name="Valeur_fixée" localSheetId="0">'[1]6.1-TRI'!#REF!</definedName>
    <definedName name="Valeur_fixée" localSheetId="1">'[1]6.1-TRI'!#REF!</definedName>
    <definedName name="Valeur_fixée">'[1]6.1-TRI'!#REF!</definedName>
    <definedName name="vc">'[44]Finish Basic Rates'!$F$19</definedName>
    <definedName name="vel">#REF!</definedName>
    <definedName name="vmiw">'[44]Finish Basic Rates'!$F$8</definedName>
    <definedName name="VNYLTL">#REF!</definedName>
    <definedName name="voltregu" localSheetId="0">#REF!</definedName>
    <definedName name="voltregu" localSheetId="1">#REF!</definedName>
    <definedName name="voltregu">#REF!</definedName>
    <definedName name="voltregu_10" localSheetId="0">#REF!</definedName>
    <definedName name="voltregu_10" localSheetId="1">#REF!</definedName>
    <definedName name="voltregu_10">#REF!</definedName>
    <definedName name="voltregu_10_1" localSheetId="0">#REF!</definedName>
    <definedName name="voltregu_10_1" localSheetId="1">#REF!</definedName>
    <definedName name="voltregu_10_1">#REF!</definedName>
    <definedName name="voltregu_11" localSheetId="0">#REF!</definedName>
    <definedName name="voltregu_11" localSheetId="1">#REF!</definedName>
    <definedName name="voltregu_11">#REF!</definedName>
    <definedName name="voltregu_12" localSheetId="0">#REF!</definedName>
    <definedName name="voltregu_12" localSheetId="1">#REF!</definedName>
    <definedName name="voltregu_12">#REF!</definedName>
    <definedName name="voltregu_14" localSheetId="0">#REF!</definedName>
    <definedName name="voltregu_14" localSheetId="1">#REF!</definedName>
    <definedName name="voltregu_14">#REF!</definedName>
    <definedName name="voltregu_16" localSheetId="0">#REF!</definedName>
    <definedName name="voltregu_16" localSheetId="1">#REF!</definedName>
    <definedName name="voltregu_16">#REF!</definedName>
    <definedName name="voltregu_19" localSheetId="0">#REF!</definedName>
    <definedName name="voltregu_19" localSheetId="1">#REF!</definedName>
    <definedName name="voltregu_19">#REF!</definedName>
    <definedName name="voltregu_2" localSheetId="0">#REF!</definedName>
    <definedName name="voltregu_2" localSheetId="1">#REF!</definedName>
    <definedName name="voltregu_2">#REF!</definedName>
    <definedName name="voltregu_20" localSheetId="0">#REF!</definedName>
    <definedName name="voltregu_20" localSheetId="1">#REF!</definedName>
    <definedName name="voltregu_20">#REF!</definedName>
    <definedName name="voltregu_21" localSheetId="0">#REF!</definedName>
    <definedName name="voltregu_21" localSheetId="1">#REF!</definedName>
    <definedName name="voltregu_21">#REF!</definedName>
    <definedName name="voltregu_3" localSheetId="0">#REF!</definedName>
    <definedName name="voltregu_3" localSheetId="1">#REF!</definedName>
    <definedName name="voltregu_3">#REF!</definedName>
    <definedName name="voltregu_3_1" localSheetId="0">#REF!</definedName>
    <definedName name="voltregu_3_1" localSheetId="1">#REF!</definedName>
    <definedName name="voltregu_3_1">#REF!</definedName>
    <definedName name="voltregu_7" localSheetId="0">#REF!</definedName>
    <definedName name="voltregu_7" localSheetId="1">#REF!</definedName>
    <definedName name="voltregu_7">#REF!</definedName>
    <definedName name="VYNLTL">#REF!</definedName>
    <definedName name="w" localSheetId="0">#REF!</definedName>
    <definedName name="w" localSheetId="1">#REF!</definedName>
    <definedName name="w">#REF!</definedName>
    <definedName name="W10x30" localSheetId="0">#REF!</definedName>
    <definedName name="W10x30" localSheetId="1">#REF!</definedName>
    <definedName name="W10x30">#REF!</definedName>
    <definedName name="W12x35" localSheetId="0">#REF!</definedName>
    <definedName name="W12x35" localSheetId="1">#REF!</definedName>
    <definedName name="W12x35">#REF!</definedName>
    <definedName name="W6x15" localSheetId="0">#REF!</definedName>
    <definedName name="W6x15" localSheetId="1">#REF!</definedName>
    <definedName name="W6x15">#REF!</definedName>
    <definedName name="W8x24" localSheetId="0">#REF!</definedName>
    <definedName name="W8x24" localSheetId="1">#REF!</definedName>
    <definedName name="W8x24">#REF!</definedName>
    <definedName name="wa">#REF!</definedName>
    <definedName name="WATR">#REF!</definedName>
    <definedName name="WC" localSheetId="0">#REF!</definedName>
    <definedName name="WC" localSheetId="1">#REF!</definedName>
    <definedName name="WC">#REF!</definedName>
    <definedName name="WCement" localSheetId="0">'[45]MATERIALS - RATES '!#REF!</definedName>
    <definedName name="WCement" localSheetId="1">'[45]MATERIALS - RATES '!#REF!</definedName>
    <definedName name="WCement">'[45]MATERIALS - RATES '!#REF!</definedName>
    <definedName name="we" localSheetId="0">'[22]Summary Page'!#REF!</definedName>
    <definedName name="we" localSheetId="1">'[22]Summary Page'!#REF!</definedName>
    <definedName name="we">'[22]Summary Page'!#REF!</definedName>
    <definedName name="WIREGLASS">[25]Sheet1!$K$29</definedName>
    <definedName name="wq">#REF!</definedName>
    <definedName name="ws">#REF!</definedName>
    <definedName name="WTCM">#REF!</definedName>
    <definedName name="WTP">'[35]04(a)-TFA'!#REF!</definedName>
    <definedName name="WWTP">'[35]04(a)-TFA'!#REF!</definedName>
    <definedName name="www" localSheetId="0">'[27]Block - A'!#REF!</definedName>
    <definedName name="www" localSheetId="1">'[27]Block - A'!#REF!</definedName>
    <definedName name="www">#REF!</definedName>
    <definedName name="wwwww" localSheetId="0">#REF!</definedName>
    <definedName name="wwwww" localSheetId="1">#REF!</definedName>
    <definedName name="wwwww">#REF!</definedName>
    <definedName name="X" localSheetId="0">#REF!</definedName>
    <definedName name="X" localSheetId="1">#REF!</definedName>
    <definedName name="X">#REF!</definedName>
    <definedName name="xa">#REF!</definedName>
    <definedName name="xz">#REF!</definedName>
    <definedName name="Y" localSheetId="0">#REF!</definedName>
    <definedName name="Y" localSheetId="1">#REF!</definedName>
    <definedName name="Y">#REF!</definedName>
    <definedName name="yhj">#REF!</definedName>
    <definedName name="yj">#REF!</definedName>
    <definedName name="yrtyrtytr">'[46]Section 16050'!$L$5</definedName>
    <definedName name="yu">#REF!</definedName>
    <definedName name="yyy" localSheetId="0">#REF!</definedName>
    <definedName name="yyy" localSheetId="1">#REF!</definedName>
    <definedName name="yyy">#REF!</definedName>
    <definedName name="Z" localSheetId="0">#REF!</definedName>
    <definedName name="Z" localSheetId="1">#REF!</definedName>
    <definedName name="z">#REF!</definedName>
    <definedName name="zone_impress">'[1]6.1-TRI'!$A$1:$X$53,'[1]6.1-TRI'!$A$56:$X$100,'[1]6.1-TRI'!$A$101:$X$148,'[1]6.1-TRI'!$A$150:$X$194</definedName>
    <definedName name="zx">#REF!</definedName>
    <definedName name="ZYX">#REF!</definedName>
    <definedName name="ZZZ">#REF!</definedName>
    <definedName name="견적조건" localSheetId="0" hidden="1">[47]산근!#REF!</definedName>
    <definedName name="견적조건" localSheetId="1" hidden="1">[47]산근!#REF!</definedName>
    <definedName name="견적조건" hidden="1">[47]산근!#REF!</definedName>
    <definedName name="부대공사" localSheetId="0" hidden="1">#REF!</definedName>
    <definedName name="부대공사" localSheetId="1" hidden="1">#REF!</definedName>
    <definedName name="부대공사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D14" i="7" l="1"/>
  <c r="E14" i="7" s="1"/>
  <c r="J19" i="11"/>
  <c r="K19" i="11" s="1"/>
  <c r="J9" i="11"/>
  <c r="K9" i="11" s="1"/>
  <c r="J8" i="11"/>
  <c r="J7" i="11"/>
  <c r="K7" i="11" s="1"/>
  <c r="D7" i="11"/>
  <c r="E7" i="11" s="1"/>
  <c r="F7" i="11" s="1"/>
  <c r="C7" i="11"/>
  <c r="I7" i="11" s="1"/>
  <c r="I9" i="11" s="1"/>
  <c r="D9" i="7" l="1"/>
  <c r="E9" i="7" s="1"/>
  <c r="K94" i="10"/>
  <c r="K93" i="10"/>
  <c r="J93" i="10"/>
  <c r="I93" i="10"/>
  <c r="L93" i="10" s="1"/>
  <c r="K92" i="10"/>
  <c r="J92" i="10"/>
  <c r="I92" i="10"/>
  <c r="L92" i="10" s="1"/>
  <c r="K91" i="10"/>
  <c r="J91" i="10"/>
  <c r="I91" i="10"/>
  <c r="L91" i="10" s="1"/>
  <c r="K90" i="10"/>
  <c r="J90" i="10"/>
  <c r="I90" i="10"/>
  <c r="L90" i="10" s="1"/>
  <c r="K89" i="10"/>
  <c r="J89" i="10"/>
  <c r="I89" i="10"/>
  <c r="L89" i="10" s="1"/>
  <c r="G87" i="10"/>
  <c r="K86" i="10"/>
  <c r="J86" i="10"/>
  <c r="I86" i="10"/>
  <c r="L86" i="10" s="1"/>
  <c r="K85" i="10"/>
  <c r="J85" i="10"/>
  <c r="I85" i="10"/>
  <c r="L85" i="10" s="1"/>
  <c r="J84" i="10"/>
  <c r="K84" i="10" s="1"/>
  <c r="I84" i="10"/>
  <c r="K83" i="10"/>
  <c r="J83" i="10"/>
  <c r="I83" i="10"/>
  <c r="L83" i="10" s="1"/>
  <c r="K82" i="10"/>
  <c r="J82" i="10"/>
  <c r="I82" i="10"/>
  <c r="L82" i="10" s="1"/>
  <c r="K81" i="10"/>
  <c r="J81" i="10"/>
  <c r="I81" i="10"/>
  <c r="L81" i="10" s="1"/>
  <c r="K80" i="10"/>
  <c r="J80" i="10"/>
  <c r="I80" i="10"/>
  <c r="L80" i="10" s="1"/>
  <c r="K79" i="10"/>
  <c r="J79" i="10"/>
  <c r="I79" i="10"/>
  <c r="L79" i="10" s="1"/>
  <c r="K78" i="10"/>
  <c r="J78" i="10"/>
  <c r="I78" i="10"/>
  <c r="G76" i="10"/>
  <c r="K75" i="10"/>
  <c r="J75" i="10"/>
  <c r="I75" i="10"/>
  <c r="L75" i="10" s="1"/>
  <c r="K74" i="10"/>
  <c r="J74" i="10"/>
  <c r="I74" i="10"/>
  <c r="L74" i="10" s="1"/>
  <c r="K73" i="10"/>
  <c r="J73" i="10"/>
  <c r="I73" i="10"/>
  <c r="L73" i="10" s="1"/>
  <c r="K71" i="10"/>
  <c r="J71" i="10"/>
  <c r="I71" i="10"/>
  <c r="L71" i="10" s="1"/>
  <c r="K69" i="10"/>
  <c r="J69" i="10"/>
  <c r="I69" i="10"/>
  <c r="L69" i="10" s="1"/>
  <c r="K66" i="10"/>
  <c r="J66" i="10"/>
  <c r="I66" i="10"/>
  <c r="L66" i="10" s="1"/>
  <c r="K65" i="10"/>
  <c r="J65" i="10"/>
  <c r="I65" i="10"/>
  <c r="J64" i="10"/>
  <c r="J62" i="10"/>
  <c r="K61" i="10"/>
  <c r="L61" i="10" s="1"/>
  <c r="J61" i="10"/>
  <c r="I61" i="10"/>
  <c r="J60" i="10"/>
  <c r="L59" i="10"/>
  <c r="K59" i="10"/>
  <c r="J59" i="10"/>
  <c r="I59" i="10"/>
  <c r="L58" i="10"/>
  <c r="K58" i="10"/>
  <c r="K76" i="10" s="1"/>
  <c r="J58" i="10"/>
  <c r="I58" i="10"/>
  <c r="G55" i="10"/>
  <c r="L54" i="10"/>
  <c r="K54" i="10"/>
  <c r="J54" i="10"/>
  <c r="I54" i="10"/>
  <c r="L52" i="10"/>
  <c r="K52" i="10"/>
  <c r="J52" i="10"/>
  <c r="I52" i="10"/>
  <c r="L51" i="10"/>
  <c r="K51" i="10"/>
  <c r="J51" i="10"/>
  <c r="I51" i="10"/>
  <c r="J50" i="10"/>
  <c r="D50" i="10"/>
  <c r="J49" i="10"/>
  <c r="K49" i="10" s="1"/>
  <c r="L49" i="10" s="1"/>
  <c r="I49" i="10"/>
  <c r="D49" i="10"/>
  <c r="J48" i="10"/>
  <c r="L46" i="10"/>
  <c r="K46" i="10"/>
  <c r="J46" i="10"/>
  <c r="I46" i="10"/>
  <c r="J44" i="10"/>
  <c r="K43" i="10"/>
  <c r="J43" i="10"/>
  <c r="I43" i="10"/>
  <c r="L43" i="10" s="1"/>
  <c r="D43" i="10"/>
  <c r="J42" i="10"/>
  <c r="K40" i="10"/>
  <c r="L40" i="10" s="1"/>
  <c r="J40" i="10"/>
  <c r="I40" i="10"/>
  <c r="J37" i="10"/>
  <c r="L36" i="10"/>
  <c r="L55" i="10" s="1"/>
  <c r="K36" i="10"/>
  <c r="K55" i="10" s="1"/>
  <c r="J36" i="10"/>
  <c r="I36" i="10"/>
  <c r="J35" i="10"/>
  <c r="G32" i="10"/>
  <c r="K31" i="10"/>
  <c r="J31" i="10"/>
  <c r="I31" i="10"/>
  <c r="L31" i="10" s="1"/>
  <c r="K30" i="10"/>
  <c r="J30" i="10"/>
  <c r="I30" i="10"/>
  <c r="L30" i="10" s="1"/>
  <c r="K29" i="10"/>
  <c r="J29" i="10"/>
  <c r="I29" i="10"/>
  <c r="L29" i="10" s="1"/>
  <c r="K28" i="10"/>
  <c r="J28" i="10"/>
  <c r="I28" i="10"/>
  <c r="L28" i="10" s="1"/>
  <c r="K27" i="10"/>
  <c r="J27" i="10"/>
  <c r="I27" i="10"/>
  <c r="L27" i="10" s="1"/>
  <c r="K26" i="10"/>
  <c r="J26" i="10"/>
  <c r="I26" i="10"/>
  <c r="L26" i="10" s="1"/>
  <c r="K24" i="10"/>
  <c r="J24" i="10"/>
  <c r="I24" i="10"/>
  <c r="L24" i="10" s="1"/>
  <c r="K22" i="10"/>
  <c r="J22" i="10"/>
  <c r="I22" i="10"/>
  <c r="L22" i="10" s="1"/>
  <c r="K21" i="10"/>
  <c r="J21" i="10"/>
  <c r="I21" i="10"/>
  <c r="J20" i="10"/>
  <c r="J19" i="10"/>
  <c r="K16" i="10"/>
  <c r="L16" i="10" s="1"/>
  <c r="J16" i="10"/>
  <c r="I16" i="10"/>
  <c r="K15" i="10"/>
  <c r="L15" i="10" s="1"/>
  <c r="J15" i="10"/>
  <c r="I15" i="10"/>
  <c r="K14" i="10"/>
  <c r="L14" i="10" s="1"/>
  <c r="J14" i="10"/>
  <c r="I14" i="10"/>
  <c r="K13" i="10"/>
  <c r="L13" i="10" s="1"/>
  <c r="J13" i="10"/>
  <c r="I13" i="10"/>
  <c r="K12" i="10"/>
  <c r="J12" i="10"/>
  <c r="I12" i="10"/>
  <c r="L11" i="10"/>
  <c r="J11" i="10"/>
  <c r="I11" i="10"/>
  <c r="I86" i="9"/>
  <c r="J86" i="9" s="1"/>
  <c r="K86" i="9" s="1"/>
  <c r="H86" i="9"/>
  <c r="I85" i="9"/>
  <c r="J85" i="9" s="1"/>
  <c r="K85" i="9" s="1"/>
  <c r="H85" i="9"/>
  <c r="I84" i="9"/>
  <c r="J84" i="9" s="1"/>
  <c r="K84" i="9" s="1"/>
  <c r="H84" i="9"/>
  <c r="I83" i="9"/>
  <c r="J83" i="9" s="1"/>
  <c r="K83" i="9" s="1"/>
  <c r="H83" i="9"/>
  <c r="I82" i="9"/>
  <c r="J82" i="9" s="1"/>
  <c r="K82" i="9" s="1"/>
  <c r="H82" i="9"/>
  <c r="I81" i="9"/>
  <c r="J81" i="9" s="1"/>
  <c r="K81" i="9" s="1"/>
  <c r="K87" i="9" s="1"/>
  <c r="H81" i="9"/>
  <c r="J78" i="9"/>
  <c r="K78" i="9" s="1"/>
  <c r="K79" i="9" s="1"/>
  <c r="I78" i="9"/>
  <c r="H78" i="9"/>
  <c r="K75" i="9"/>
  <c r="I75" i="9"/>
  <c r="J75" i="9" s="1"/>
  <c r="H75" i="9"/>
  <c r="K74" i="9"/>
  <c r="I74" i="9"/>
  <c r="J74" i="9" s="1"/>
  <c r="H74" i="9"/>
  <c r="K73" i="9"/>
  <c r="I73" i="9"/>
  <c r="J73" i="9" s="1"/>
  <c r="H73" i="9"/>
  <c r="C73" i="9"/>
  <c r="J72" i="9"/>
  <c r="K72" i="9" s="1"/>
  <c r="I72" i="9"/>
  <c r="H72" i="9"/>
  <c r="C72" i="9"/>
  <c r="I71" i="9"/>
  <c r="J71" i="9" s="1"/>
  <c r="K71" i="9" s="1"/>
  <c r="H71" i="9"/>
  <c r="C71" i="9"/>
  <c r="J70" i="9"/>
  <c r="K70" i="9" s="1"/>
  <c r="I70" i="9"/>
  <c r="H70" i="9"/>
  <c r="J69" i="9"/>
  <c r="K69" i="9" s="1"/>
  <c r="I69" i="9"/>
  <c r="H69" i="9"/>
  <c r="J68" i="9"/>
  <c r="K68" i="9" s="1"/>
  <c r="I68" i="9"/>
  <c r="H68" i="9"/>
  <c r="J67" i="9"/>
  <c r="K67" i="9" s="1"/>
  <c r="I67" i="9"/>
  <c r="H67" i="9"/>
  <c r="J66" i="9"/>
  <c r="K66" i="9" s="1"/>
  <c r="I66" i="9"/>
  <c r="H66" i="9"/>
  <c r="J65" i="9"/>
  <c r="K65" i="9" s="1"/>
  <c r="I65" i="9"/>
  <c r="H65" i="9"/>
  <c r="J64" i="9"/>
  <c r="K64" i="9" s="1"/>
  <c r="I64" i="9"/>
  <c r="H64" i="9"/>
  <c r="K60" i="9"/>
  <c r="K61" i="9" s="1"/>
  <c r="I60" i="9"/>
  <c r="J60" i="9" s="1"/>
  <c r="H60" i="9"/>
  <c r="J57" i="9"/>
  <c r="K57" i="9" s="1"/>
  <c r="I57" i="9"/>
  <c r="H57" i="9"/>
  <c r="J56" i="9"/>
  <c r="I56" i="9"/>
  <c r="H56" i="9"/>
  <c r="J55" i="9"/>
  <c r="I55" i="9"/>
  <c r="H55" i="9"/>
  <c r="J54" i="9"/>
  <c r="K54" i="9" s="1"/>
  <c r="I54" i="9"/>
  <c r="H54" i="9"/>
  <c r="J52" i="9"/>
  <c r="K52" i="9" s="1"/>
  <c r="I52" i="9"/>
  <c r="H52" i="9"/>
  <c r="J51" i="9"/>
  <c r="I51" i="9"/>
  <c r="H51" i="9"/>
  <c r="J50" i="9"/>
  <c r="I50" i="9"/>
  <c r="H50" i="9"/>
  <c r="J49" i="9"/>
  <c r="K49" i="9" s="1"/>
  <c r="I49" i="9"/>
  <c r="H49" i="9"/>
  <c r="J48" i="9"/>
  <c r="K48" i="9" s="1"/>
  <c r="I48" i="9"/>
  <c r="H48" i="9"/>
  <c r="J46" i="9"/>
  <c r="I46" i="9"/>
  <c r="H46" i="9"/>
  <c r="J45" i="9"/>
  <c r="I45" i="9"/>
  <c r="H45" i="9"/>
  <c r="J44" i="9"/>
  <c r="K44" i="9" s="1"/>
  <c r="I44" i="9"/>
  <c r="H44" i="9"/>
  <c r="J43" i="9"/>
  <c r="K43" i="9" s="1"/>
  <c r="I43" i="9"/>
  <c r="H43" i="9"/>
  <c r="J42" i="9"/>
  <c r="I42" i="9"/>
  <c r="H42" i="9"/>
  <c r="J40" i="9"/>
  <c r="I40" i="9"/>
  <c r="H40" i="9"/>
  <c r="J39" i="9"/>
  <c r="K39" i="9" s="1"/>
  <c r="I39" i="9"/>
  <c r="H39" i="9"/>
  <c r="J38" i="9"/>
  <c r="K38" i="9" s="1"/>
  <c r="I38" i="9"/>
  <c r="H38" i="9"/>
  <c r="J37" i="9"/>
  <c r="I37" i="9"/>
  <c r="H37" i="9"/>
  <c r="J36" i="9"/>
  <c r="I36" i="9"/>
  <c r="H36" i="9"/>
  <c r="I32" i="9"/>
  <c r="J32" i="9" s="1"/>
  <c r="K32" i="9" s="1"/>
  <c r="H32" i="9"/>
  <c r="I31" i="9"/>
  <c r="J31" i="9" s="1"/>
  <c r="K31" i="9" s="1"/>
  <c r="H31" i="9"/>
  <c r="I30" i="9"/>
  <c r="J30" i="9" s="1"/>
  <c r="K30" i="9" s="1"/>
  <c r="H30" i="9"/>
  <c r="I29" i="9"/>
  <c r="J29" i="9" s="1"/>
  <c r="K29" i="9" s="1"/>
  <c r="H29" i="9"/>
  <c r="I27" i="9"/>
  <c r="J27" i="9" s="1"/>
  <c r="K27" i="9" s="1"/>
  <c r="H27" i="9"/>
  <c r="I26" i="9"/>
  <c r="J26" i="9" s="1"/>
  <c r="K26" i="9" s="1"/>
  <c r="H26" i="9"/>
  <c r="I25" i="9"/>
  <c r="J25" i="9" s="1"/>
  <c r="K25" i="9" s="1"/>
  <c r="H25" i="9"/>
  <c r="I24" i="9"/>
  <c r="J24" i="9" s="1"/>
  <c r="K24" i="9" s="1"/>
  <c r="H24" i="9"/>
  <c r="I23" i="9"/>
  <c r="J23" i="9" s="1"/>
  <c r="K23" i="9" s="1"/>
  <c r="H23" i="9"/>
  <c r="I22" i="9"/>
  <c r="J22" i="9" s="1"/>
  <c r="K22" i="9" s="1"/>
  <c r="H22" i="9"/>
  <c r="J18" i="9"/>
  <c r="K18" i="9" s="1"/>
  <c r="K19" i="9" s="1"/>
  <c r="I18" i="9"/>
  <c r="H18" i="9"/>
  <c r="K15" i="9"/>
  <c r="K16" i="9" s="1"/>
  <c r="I15" i="9"/>
  <c r="J15" i="9" s="1"/>
  <c r="H15" i="9"/>
  <c r="C15" i="9"/>
  <c r="I12" i="9"/>
  <c r="J12" i="9" s="1"/>
  <c r="K12" i="9" s="1"/>
  <c r="H12" i="9"/>
  <c r="I11" i="9"/>
  <c r="J11" i="9" s="1"/>
  <c r="K11" i="9" s="1"/>
  <c r="H11" i="9"/>
  <c r="I10" i="9"/>
  <c r="J10" i="9" s="1"/>
  <c r="K10" i="9" s="1"/>
  <c r="K13" i="9" s="1"/>
  <c r="H10" i="9"/>
  <c r="K83" i="8"/>
  <c r="L83" i="8" s="1"/>
  <c r="M83" i="8" s="1"/>
  <c r="J83" i="8"/>
  <c r="K82" i="8"/>
  <c r="L82" i="8" s="1"/>
  <c r="M82" i="8" s="1"/>
  <c r="J82" i="8"/>
  <c r="K81" i="8"/>
  <c r="L81" i="8" s="1"/>
  <c r="M81" i="8" s="1"/>
  <c r="J81" i="8"/>
  <c r="K80" i="8"/>
  <c r="L80" i="8" s="1"/>
  <c r="M80" i="8" s="1"/>
  <c r="M84" i="8" s="1"/>
  <c r="J80" i="8"/>
  <c r="L77" i="8"/>
  <c r="M77" i="8" s="1"/>
  <c r="K77" i="8"/>
  <c r="J77" i="8"/>
  <c r="L76" i="8"/>
  <c r="M76" i="8" s="1"/>
  <c r="M78" i="8" s="1"/>
  <c r="K76" i="8"/>
  <c r="J76" i="8"/>
  <c r="M73" i="8"/>
  <c r="K73" i="8"/>
  <c r="L73" i="8" s="1"/>
  <c r="J73" i="8"/>
  <c r="M72" i="8"/>
  <c r="K72" i="8"/>
  <c r="L72" i="8" s="1"/>
  <c r="J72" i="8"/>
  <c r="K71" i="8"/>
  <c r="L71" i="8" s="1"/>
  <c r="M71" i="8" s="1"/>
  <c r="M74" i="8" s="1"/>
  <c r="J71" i="8"/>
  <c r="L68" i="8"/>
  <c r="K68" i="8"/>
  <c r="J68" i="8"/>
  <c r="K65" i="8"/>
  <c r="L65" i="8" s="1"/>
  <c r="M65" i="8" s="1"/>
  <c r="J65" i="8"/>
  <c r="K64" i="8"/>
  <c r="L64" i="8" s="1"/>
  <c r="M64" i="8" s="1"/>
  <c r="J64" i="8"/>
  <c r="K63" i="8"/>
  <c r="L63" i="8" s="1"/>
  <c r="M63" i="8" s="1"/>
  <c r="J63" i="8"/>
  <c r="L62" i="8"/>
  <c r="M62" i="8" s="1"/>
  <c r="M66" i="8" s="1"/>
  <c r="K62" i="8"/>
  <c r="J62" i="8"/>
  <c r="L59" i="8"/>
  <c r="M59" i="8" s="1"/>
  <c r="K59" i="8"/>
  <c r="J59" i="8"/>
  <c r="L58" i="8"/>
  <c r="M58" i="8" s="1"/>
  <c r="M60" i="8" s="1"/>
  <c r="K58" i="8"/>
  <c r="J58" i="8"/>
  <c r="M55" i="8"/>
  <c r="K55" i="8"/>
  <c r="L55" i="8" s="1"/>
  <c r="J55" i="8"/>
  <c r="K53" i="8"/>
  <c r="L53" i="8" s="1"/>
  <c r="M53" i="8" s="1"/>
  <c r="J53" i="8"/>
  <c r="M52" i="8"/>
  <c r="K52" i="8"/>
  <c r="L52" i="8" s="1"/>
  <c r="J52" i="8"/>
  <c r="M51" i="8"/>
  <c r="K51" i="8"/>
  <c r="L51" i="8" s="1"/>
  <c r="J51" i="8"/>
  <c r="M50" i="8"/>
  <c r="K50" i="8"/>
  <c r="L50" i="8" s="1"/>
  <c r="J50" i="8"/>
  <c r="K49" i="8"/>
  <c r="L49" i="8" s="1"/>
  <c r="M49" i="8" s="1"/>
  <c r="J49" i="8"/>
  <c r="K48" i="8"/>
  <c r="L48" i="8" s="1"/>
  <c r="M48" i="8" s="1"/>
  <c r="J48" i="8"/>
  <c r="M47" i="8"/>
  <c r="K47" i="8"/>
  <c r="L47" i="8" s="1"/>
  <c r="J47" i="8"/>
  <c r="M46" i="8"/>
  <c r="K46" i="8"/>
  <c r="L46" i="8" s="1"/>
  <c r="J46" i="8"/>
  <c r="K44" i="8"/>
  <c r="L44" i="8" s="1"/>
  <c r="M44" i="8" s="1"/>
  <c r="J44" i="8"/>
  <c r="M43" i="8"/>
  <c r="K43" i="8"/>
  <c r="L43" i="8" s="1"/>
  <c r="J43" i="8"/>
  <c r="M42" i="8"/>
  <c r="K42" i="8"/>
  <c r="L42" i="8" s="1"/>
  <c r="J42" i="8"/>
  <c r="M40" i="8"/>
  <c r="K40" i="8"/>
  <c r="L40" i="8" s="1"/>
  <c r="J40" i="8"/>
  <c r="K39" i="8"/>
  <c r="L39" i="8" s="1"/>
  <c r="M39" i="8" s="1"/>
  <c r="J39" i="8"/>
  <c r="M38" i="8"/>
  <c r="K38" i="8"/>
  <c r="L38" i="8" s="1"/>
  <c r="J38" i="8"/>
  <c r="M37" i="8"/>
  <c r="K37" i="8"/>
  <c r="L37" i="8" s="1"/>
  <c r="J37" i="8"/>
  <c r="M36" i="8"/>
  <c r="K36" i="8"/>
  <c r="L36" i="8" s="1"/>
  <c r="J36" i="8"/>
  <c r="K35" i="8"/>
  <c r="L35" i="8" s="1"/>
  <c r="M35" i="8" s="1"/>
  <c r="J35" i="8"/>
  <c r="M34" i="8"/>
  <c r="K34" i="8"/>
  <c r="L34" i="8" s="1"/>
  <c r="J34" i="8"/>
  <c r="L30" i="8"/>
  <c r="K30" i="8"/>
  <c r="J30" i="8"/>
  <c r="E30" i="8"/>
  <c r="L29" i="8"/>
  <c r="M29" i="8" s="1"/>
  <c r="K29" i="8"/>
  <c r="J29" i="8"/>
  <c r="E29" i="8"/>
  <c r="K26" i="8"/>
  <c r="L26" i="8" s="1"/>
  <c r="M26" i="8" s="1"/>
  <c r="J26" i="8"/>
  <c r="M25" i="8"/>
  <c r="K25" i="8"/>
  <c r="L25" i="8" s="1"/>
  <c r="J25" i="8"/>
  <c r="K22" i="8"/>
  <c r="L22" i="8" s="1"/>
  <c r="M22" i="8" s="1"/>
  <c r="J22" i="8"/>
  <c r="K21" i="8"/>
  <c r="L21" i="8" s="1"/>
  <c r="M21" i="8" s="1"/>
  <c r="J21" i="8"/>
  <c r="K19" i="8"/>
  <c r="L19" i="8" s="1"/>
  <c r="M19" i="8" s="1"/>
  <c r="J19" i="8"/>
  <c r="K18" i="8"/>
  <c r="L18" i="8" s="1"/>
  <c r="M18" i="8" s="1"/>
  <c r="J18" i="8"/>
  <c r="K17" i="8"/>
  <c r="L17" i="8" s="1"/>
  <c r="M17" i="8" s="1"/>
  <c r="J17" i="8"/>
  <c r="L16" i="8"/>
  <c r="M16" i="8" s="1"/>
  <c r="K16" i="8"/>
  <c r="J16" i="8"/>
  <c r="O15" i="8"/>
  <c r="O16" i="8" s="1"/>
  <c r="M15" i="8"/>
  <c r="M23" i="8" s="1"/>
  <c r="L15" i="8"/>
  <c r="K15" i="8"/>
  <c r="J15" i="8"/>
  <c r="M12" i="8"/>
  <c r="K12" i="8"/>
  <c r="L12" i="8" s="1"/>
  <c r="J12" i="8"/>
  <c r="M11" i="8"/>
  <c r="K11" i="8"/>
  <c r="L11" i="8" s="1"/>
  <c r="J11" i="8"/>
  <c r="K10" i="8"/>
  <c r="L10" i="8" s="1"/>
  <c r="M10" i="8" s="1"/>
  <c r="M13" i="8" s="1"/>
  <c r="J10" i="8"/>
  <c r="C15" i="7"/>
  <c r="C11" i="7"/>
  <c r="L84" i="10" l="1"/>
  <c r="K87" i="10"/>
  <c r="M56" i="8"/>
  <c r="M27" i="8"/>
  <c r="K32" i="10"/>
  <c r="K95" i="10" s="1"/>
  <c r="L12" i="10"/>
  <c r="L32" i="10" s="1"/>
  <c r="L65" i="10"/>
  <c r="I76" i="10"/>
  <c r="M68" i="8"/>
  <c r="M69" i="8" s="1"/>
  <c r="M85" i="8" s="1"/>
  <c r="M87" i="8" s="1"/>
  <c r="K33" i="9"/>
  <c r="K37" i="9"/>
  <c r="K42" i="9"/>
  <c r="K46" i="9"/>
  <c r="K51" i="9"/>
  <c r="K56" i="9"/>
  <c r="I55" i="10"/>
  <c r="L76" i="10"/>
  <c r="I94" i="10"/>
  <c r="M30" i="8"/>
  <c r="M31" i="8" s="1"/>
  <c r="K36" i="9"/>
  <c r="K40" i="9"/>
  <c r="K45" i="9"/>
  <c r="K50" i="9"/>
  <c r="K55" i="9"/>
  <c r="L78" i="10"/>
  <c r="L87" i="10" s="1"/>
  <c r="I87" i="10"/>
  <c r="L94" i="10"/>
  <c r="K76" i="9"/>
  <c r="L21" i="10"/>
  <c r="I32" i="10"/>
  <c r="C17" i="7"/>
  <c r="M86" i="8" l="1"/>
  <c r="D8" i="7"/>
  <c r="L95" i="10"/>
  <c r="L97" i="10" s="1"/>
  <c r="I95" i="10"/>
  <c r="K58" i="9"/>
  <c r="K88" i="9" s="1"/>
  <c r="K90" i="9" s="1"/>
  <c r="K89" i="9" s="1"/>
  <c r="L96" i="10" l="1"/>
  <c r="D10" i="7"/>
  <c r="E8" i="7"/>
  <c r="E10" i="7" l="1"/>
  <c r="E15" i="7" l="1"/>
  <c r="D15" i="7"/>
  <c r="E11" i="7" l="1"/>
  <c r="E17" i="7" l="1"/>
  <c r="D17" i="7"/>
</calcChain>
</file>

<file path=xl/sharedStrings.xml><?xml version="1.0" encoding="utf-8"?>
<sst xmlns="http://schemas.openxmlformats.org/spreadsheetml/2006/main" count="688" uniqueCount="303">
  <si>
    <t>Description</t>
  </si>
  <si>
    <t>Qty</t>
  </si>
  <si>
    <t>Unit</t>
  </si>
  <si>
    <t>DESCRIPTION</t>
  </si>
  <si>
    <t>Amount</t>
  </si>
  <si>
    <t>No.</t>
  </si>
  <si>
    <t>S.NO</t>
  </si>
  <si>
    <t>A.</t>
  </si>
  <si>
    <t>WORKS AS PER BOQ</t>
  </si>
  <si>
    <t xml:space="preserve">TOTAL OF A. </t>
  </si>
  <si>
    <t>B.</t>
  </si>
  <si>
    <t>WORKS OTHER THAN AWARDED CONTRACT</t>
  </si>
  <si>
    <t xml:space="preserve">TOTAL OF B. </t>
  </si>
  <si>
    <t>TOTAL WORK DONE C = (A + B)</t>
  </si>
  <si>
    <t>Withholding Tax - 7.5%</t>
  </si>
  <si>
    <t>RM</t>
  </si>
  <si>
    <t>WORK DONE (HVAC WORK)</t>
  </si>
  <si>
    <t>WORK DONE (FIRE FIGHTING WORK)</t>
  </si>
  <si>
    <t>WORK DONE (PLUMBING WORK)</t>
  </si>
  <si>
    <t>S. #</t>
  </si>
  <si>
    <t>Labour</t>
  </si>
  <si>
    <t>UNIT</t>
  </si>
  <si>
    <t>DOLMEN CITY FAMILY AREA, SECOND FLOOR</t>
  </si>
  <si>
    <t>RUNNING BILL NO 2</t>
  </si>
  <si>
    <t>Material</t>
  </si>
  <si>
    <t>Total Amount</t>
  </si>
  <si>
    <t xml:space="preserve">PREVIOUS </t>
  </si>
  <si>
    <t xml:space="preserve">CURRENT </t>
  </si>
  <si>
    <t xml:space="preserve">TOTAL </t>
  </si>
  <si>
    <t>BILL OF QUANTITIES</t>
  </si>
  <si>
    <t>HVAC WORKS</t>
  </si>
  <si>
    <t>DATED: APRIL 12, 2023</t>
  </si>
  <si>
    <t>ITEM NO.</t>
  </si>
  <si>
    <t>MATERIAL RATE</t>
  </si>
  <si>
    <t>LABOUR RATE</t>
  </si>
  <si>
    <t>Billed Qty</t>
  </si>
  <si>
    <t>HYDRONIC PIPING &amp; SPECIALITIES (SECTION 23 21 13 &amp; DS/1637-23 21 13)</t>
  </si>
  <si>
    <t>Drain Piping uPVC Pressure Pipe (IP/1) (Section 23 21 13 &amp; DS/1637-23 21 13)</t>
  </si>
  <si>
    <t>1.1.1</t>
  </si>
  <si>
    <t>Ø 1" (Ø 25mm)</t>
  </si>
  <si>
    <t>Rm</t>
  </si>
  <si>
    <t>1.1.2</t>
  </si>
  <si>
    <t>Pipe Sleeves</t>
  </si>
  <si>
    <t>Lot</t>
  </si>
  <si>
    <t>1.1.3</t>
  </si>
  <si>
    <t>Pipe Supports (Section 23 05 29)</t>
  </si>
  <si>
    <t>Sub-total Carried to Summary</t>
  </si>
  <si>
    <t>DUCT WORK (MACHINE MADE) (SECTION 23 31 13)</t>
  </si>
  <si>
    <t>Sheet Metal Duct Work (Air Conditioning) (Supply Air), Machine made Ducts (Section 23 31 13)</t>
  </si>
  <si>
    <r>
      <t>m</t>
    </r>
    <r>
      <rPr>
        <vertAlign val="superscript"/>
        <sz val="8"/>
        <color indexed="8"/>
        <rFont val="Lucida Sans Unicode"/>
        <family val="2"/>
      </rPr>
      <t>2</t>
    </r>
  </si>
  <si>
    <t>Sheet Metal Duct Work (Air Conditioning) (Return Air), Machine made Ducts (Section 23 31 13)</t>
  </si>
  <si>
    <t>Sheet Metal Duct Work (Exhaust Air) Machine made Ducts (Section 23 31 13)</t>
  </si>
  <si>
    <t xml:space="preserve">Inspection and Insulation Replacement of Existing AHU C2-12 Supply Duct </t>
  </si>
  <si>
    <t>Volume Control Damper</t>
  </si>
  <si>
    <t>Duct Test Holes</t>
  </si>
  <si>
    <t>Duct Supports (Hot Dipped Galvanized up to 50 to 70 Micron) System</t>
  </si>
  <si>
    <t>G.I Frame as Duct Sleeves</t>
  </si>
  <si>
    <t>SOUND LINERS ON SUPPLY AND RETURN AIR DUCTS (SECTION 23 33 19)</t>
  </si>
  <si>
    <t>Supply Air Duct (32"x18")</t>
  </si>
  <si>
    <t>Return Air Duct (14"x12")</t>
  </si>
  <si>
    <t>THERMAL INSULATION (SECTION 23 07 13 &amp; 23 07 19)</t>
  </si>
  <si>
    <t>Sheet Metal Duct Work (Air-Conditioning) (Supply Air, Return Air &amp; Fresh Air)</t>
  </si>
  <si>
    <t>Sheet Metal Duct Work (Exhaust Air)</t>
  </si>
  <si>
    <t>AIR DEVICES (SECTION 23 37 13)</t>
  </si>
  <si>
    <t>Supply &amp; Installation of Tuttle &amp; Bailey Supply Air Linear Slot Diffuser (Series 6000)</t>
  </si>
  <si>
    <t>5.1.1</t>
  </si>
  <si>
    <t>Air Terminal Number (ST-01)</t>
  </si>
  <si>
    <t>5.1.2</t>
  </si>
  <si>
    <t>Air Terminal Number (ST-02)</t>
  </si>
  <si>
    <t>5.1.3</t>
  </si>
  <si>
    <t>Air Terminal Number (ST-03)</t>
  </si>
  <si>
    <t>5.1.4</t>
  </si>
  <si>
    <t>Air Terminal Number (ST-04)</t>
  </si>
  <si>
    <t>5.1.5</t>
  </si>
  <si>
    <t>Air Terminal Number (ST-05)</t>
  </si>
  <si>
    <t>5.1.6</t>
  </si>
  <si>
    <t>Air Terminal Number (ST-06)</t>
  </si>
  <si>
    <t>Nos.</t>
  </si>
  <si>
    <t>5.1.7</t>
  </si>
  <si>
    <t>Air Terminal Number (ST-07)</t>
  </si>
  <si>
    <t xml:space="preserve">Supply &amp; Installation of Round Diffuser (Tuttle &amp; Bailey) </t>
  </si>
  <si>
    <t>5.2.1</t>
  </si>
  <si>
    <t>Air Terminal Number (ST-08)</t>
  </si>
  <si>
    <t>5.2.2</t>
  </si>
  <si>
    <t>Air Terminal Number (ST-09)</t>
  </si>
  <si>
    <t>5.2.3</t>
  </si>
  <si>
    <t>Air Terminal Number (RT-10)</t>
  </si>
  <si>
    <t>Supply &amp; Installation of Tuttle &amp; Bailey Return Air Linear Slot Diffuser (Series 6000)</t>
  </si>
  <si>
    <t>5.3.1</t>
  </si>
  <si>
    <t>Air Terminal Number (RT-01)</t>
  </si>
  <si>
    <t>5.3.2</t>
  </si>
  <si>
    <t>Air Terminal Number (RT-02)</t>
  </si>
  <si>
    <t>5.3.3</t>
  </si>
  <si>
    <t>Air Terminal Number (RT-03)</t>
  </si>
  <si>
    <t>5.3.4</t>
  </si>
  <si>
    <t>Air Terminal Number (RT-04)</t>
  </si>
  <si>
    <t>5.3.5</t>
  </si>
  <si>
    <t>Air Terminal Number (RT-05)</t>
  </si>
  <si>
    <t>5.3.6</t>
  </si>
  <si>
    <t>Air Terminal Number (RT-06)</t>
  </si>
  <si>
    <t>5.3.7</t>
  </si>
  <si>
    <t>Air Terminal Number (RT-07)</t>
  </si>
  <si>
    <t>5.3.8</t>
  </si>
  <si>
    <t>Air Terminal Number (RT-08)</t>
  </si>
  <si>
    <t>Supply &amp; Installation of R.A.G A70</t>
  </si>
  <si>
    <t>5.4.1</t>
  </si>
  <si>
    <t>Air Terminal Number (ET-01)</t>
  </si>
  <si>
    <t>FANS (SECTION 23 34 13 &amp; DS/1283E-23 34 13)</t>
  </si>
  <si>
    <t>Supply &amp; Installation of Tube Axial Exhaust Fan (FN/01)</t>
  </si>
  <si>
    <t>Commissioning &amp; Testing</t>
  </si>
  <si>
    <t>AIR HANDLING UNITS (REFER SECTION 23 73 10 &amp; DS/1283E-23 73 10) (OWNER FURNISHED)</t>
  </si>
  <si>
    <t>Installation of Owner Furnished Air Handling Unit (AHU-00248)</t>
  </si>
  <si>
    <t xml:space="preserve">Spare parts for AHU-00248 (Refer Data Sheet) </t>
  </si>
  <si>
    <t>Foundation/Supports (By Civil Contractor)</t>
  </si>
  <si>
    <t xml:space="preserve">Commissioning &amp; Testing </t>
  </si>
  <si>
    <t>TEST RUN (SECTION 23 05 94)</t>
  </si>
  <si>
    <t>One Month Test Run of the System</t>
  </si>
  <si>
    <t>CLEANING, BALANCING &amp; TESTING (SECTION 23 05 93)</t>
  </si>
  <si>
    <t>Cleaning &amp; Adjusting</t>
  </si>
  <si>
    <t>Balancing</t>
  </si>
  <si>
    <t>Testing &amp; Commissioning</t>
  </si>
  <si>
    <t>PAINTING &amp; FINISHING AND MECHANICAL IDENTIFICATION (SECTION 23 05 50 &amp; 23 05 53)</t>
  </si>
  <si>
    <t>Painting  &amp; Finishing (Section 23 05 50)</t>
  </si>
  <si>
    <t>Equipment Data Plates (Section 23 05 53)</t>
  </si>
  <si>
    <t xml:space="preserve">Sub-total Carried to Summary </t>
  </si>
  <si>
    <t>MISCELLANEOUS</t>
  </si>
  <si>
    <t>Shop Drawings</t>
  </si>
  <si>
    <t>As Built Drawings</t>
  </si>
  <si>
    <t>Structural Opening &amp; Core Cuts</t>
  </si>
  <si>
    <t>Wall Openings</t>
  </si>
  <si>
    <t>Grand Total Amount Rs</t>
  </si>
  <si>
    <t>TOTAL COST OF HVAC WORK. With WHT</t>
  </si>
  <si>
    <t>FIRE SUPPRESSION SYSTEM WORKS</t>
  </si>
  <si>
    <t>FIRE SPRINKLERS (SECTION 21 13 10 &amp; DS/1283E-21 13 10)</t>
  </si>
  <si>
    <t>Fire Sprinkler-Concealed Pendent, Standard Response (SP-01)- NEW</t>
  </si>
  <si>
    <t>Dismantling and relocation of Existing Fire Sprinkler-Concealed Pendent, Standard Response (SP-01)- Complete in all Respect</t>
  </si>
  <si>
    <t>Cabinet complete with 06 Spare Sprinklers (Pendent ESFR Sprinkler) (SP-01)</t>
  </si>
  <si>
    <t>-</t>
  </si>
  <si>
    <t>CORRUGATED STAINLESS STEEL FLEXIBLE CONNECTOR</t>
  </si>
  <si>
    <t>Corrugated Stainless Steel Flexible Connector Ø 1" X 3 ft (UL/FM) - NEW</t>
  </si>
  <si>
    <t>PORTABLE FIRE EXTINGUISHER FOR FIRE TYPES A, B, C &amp; AFFF (SECTION 21 21 10 &amp; DS/1283E-21 21 10)</t>
  </si>
  <si>
    <t>Supply &amp; Installation of 6kg Dry Powder Extinguisher (ABC)</t>
  </si>
  <si>
    <t>BLACK STEEL SCHEDULE-40 PIPING (SECTION 21 10 10)</t>
  </si>
  <si>
    <t xml:space="preserve">Welded Piping System </t>
  </si>
  <si>
    <t>4.1.1</t>
  </si>
  <si>
    <t>Ø 250 mm</t>
  </si>
  <si>
    <t>4.1.2</t>
  </si>
  <si>
    <t xml:space="preserve">Ø 200 mm </t>
  </si>
  <si>
    <t>4.1.3</t>
  </si>
  <si>
    <t>Ø 150 mm</t>
  </si>
  <si>
    <t>4.1.4</t>
  </si>
  <si>
    <t>Ø 100 mm</t>
  </si>
  <si>
    <t>4.1.5</t>
  </si>
  <si>
    <t>Ø 75 mm</t>
  </si>
  <si>
    <t>4.1.6</t>
  </si>
  <si>
    <t>Ø 65 mm</t>
  </si>
  <si>
    <t>Threaded Piping System</t>
  </si>
  <si>
    <t>4.2.1</t>
  </si>
  <si>
    <t>Ø 50 mm</t>
  </si>
  <si>
    <t>4.2.2</t>
  </si>
  <si>
    <t>Ø 40 mm</t>
  </si>
  <si>
    <t>4.2.3</t>
  </si>
  <si>
    <t>Ø 32 mm</t>
  </si>
  <si>
    <t>4.2.4</t>
  </si>
  <si>
    <t>Ø 25 mm</t>
  </si>
  <si>
    <t>SIESMIC BRACING</t>
  </si>
  <si>
    <t>Transverse Seismic Bracing (As per FND Detail No. FND/SS/10)</t>
  </si>
  <si>
    <t>Longitudinal Seismic Bracing (As per FND Detail No. FND/SS/11)</t>
  </si>
  <si>
    <t>5.2.4</t>
  </si>
  <si>
    <t>5.2.5</t>
  </si>
  <si>
    <t>Four Way Seismic Bracing (As per FND Detail No. FND/ADD/10)</t>
  </si>
  <si>
    <t>Seismic Restraint (As per FND Detail No. FND/ADD/08)</t>
  </si>
  <si>
    <t>5.4.2</t>
  </si>
  <si>
    <t>5.4.3</t>
  </si>
  <si>
    <t>5.4.4</t>
  </si>
  <si>
    <t>FIRE SPRINKLER SYSTEM ACCEPTANCE TEST (SECTION 21 13 17)</t>
  </si>
  <si>
    <t xml:space="preserve">Fire Sprinkler System Acceptance Test      </t>
  </si>
  <si>
    <t xml:space="preserve">PAINTING COATING &amp; STENCILING (SECTION 21 05 50) </t>
  </si>
  <si>
    <t xml:space="preserve">Painting, Coating 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</si>
  <si>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</si>
  <si>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</si>
  <si>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</si>
  <si>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</si>
  <si>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</si>
  <si>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</si>
  <si>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</si>
  <si>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</si>
  <si>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</si>
  <si>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</si>
  <si>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 xml:space="preserve">Stenciling &amp; Identification </t>
  </si>
  <si>
    <t>Signage as per NFPA (For Example: Signage of Fire Hose Reel, Landing Valve etc.)</t>
  </si>
  <si>
    <t>PIPE SUPPORT SYSTEM (SECTION 21 05 29)</t>
  </si>
  <si>
    <t>Engineered Pipe Support System</t>
  </si>
  <si>
    <t>Hydrostatic Testing</t>
  </si>
  <si>
    <t>Fire Stoping of Walls &amp; Structure Openings (For Small Openings - Hilti FS - ONE or Approved Equivalent) - UL based Solution</t>
  </si>
  <si>
    <r>
      <t xml:space="preserve">Cutting, tapping and Connecting Fire Pipe to Existing Fire Piping as Shown in the drawing </t>
    </r>
    <r>
      <rPr>
        <b/>
        <sz val="8"/>
        <rFont val="Lucida Sans Unicode"/>
        <family val="2"/>
      </rPr>
      <t>03-FND-1283E-FA-F-14-02-200-00</t>
    </r>
  </si>
  <si>
    <t>Grand Total Amount</t>
  </si>
  <si>
    <t xml:space="preserve">DOLMEN CITY FAMILY AREA, SECOND FLOOR  
</t>
  </si>
  <si>
    <t>BILL OF QUANTITES</t>
  </si>
  <si>
    <t xml:space="preserve">PLUMBING WORKS </t>
  </si>
  <si>
    <t>COLD WATER SUPPLY SYSTEM (DOMESTIC WATER)</t>
  </si>
  <si>
    <t xml:space="preserve">Poly Propylene Random Pipes - PPR Pipe PN-20 Including all Fittings and Accessories Required for Piping Installation, Testing &amp; Commissioning (Section 22 11 16 &amp; DS/1283E-22 11 16) </t>
  </si>
  <si>
    <t xml:space="preserve">                Ø 65mm</t>
  </si>
  <si>
    <t>Rate Only</t>
  </si>
  <si>
    <t xml:space="preserve">                Ø 50mm</t>
  </si>
  <si>
    <t xml:space="preserve">                Ø 40mm</t>
  </si>
  <si>
    <t>1.1.4</t>
  </si>
  <si>
    <t xml:space="preserve">                Ø 32mm</t>
  </si>
  <si>
    <t>1.1.5</t>
  </si>
  <si>
    <t xml:space="preserve">                Ø 25mm</t>
  </si>
  <si>
    <t>1.1.6</t>
  </si>
  <si>
    <t xml:space="preserve">                Ø 20mm</t>
  </si>
  <si>
    <t xml:space="preserve">Valve &amp; Specialities </t>
  </si>
  <si>
    <t>1.2.1</t>
  </si>
  <si>
    <t xml:space="preserve">Gate Valves - Brass (Including all Fittings and Accessories Required for Valve Installation) (Section 22 05 23) </t>
  </si>
  <si>
    <t>1.2.1.1</t>
  </si>
  <si>
    <t>1.2.1.2</t>
  </si>
  <si>
    <t>1.2.1.3</t>
  </si>
  <si>
    <t>1.2.1.4</t>
  </si>
  <si>
    <t>1.2.2</t>
  </si>
  <si>
    <t>Air Vents (Including all Fittings and Accessories Required for Air Vent Installation. Refer Detail # FND/PH/07) (Section 22 68 35)</t>
  </si>
  <si>
    <t>1.2.2.1</t>
  </si>
  <si>
    <t>1.2.3</t>
  </si>
  <si>
    <t>Pressure Reducing Valves (PRV Assembly with Complete Accessories e.g Valves, Strainers, Pressure Gauges etc.) Refer Tender Drawings (Section 22 05 23)</t>
  </si>
  <si>
    <t>1.2.3.1</t>
  </si>
  <si>
    <t>Engineered Pipe Support System as per make indicated in Approved list of Manufacturers in Tender document.</t>
  </si>
  <si>
    <r>
      <t>Pressure Testing of Water Supply Piping</t>
    </r>
    <r>
      <rPr>
        <sz val="8"/>
        <rFont val="Lucida Sans Unicode"/>
        <family val="2"/>
      </rPr>
      <t xml:space="preserve"> (Minimum 150 psi) including all equipment, accessories and arrangements required for Pressure Testing</t>
    </r>
  </si>
  <si>
    <t>Supply &amp; Installation of Access Panel 300mm x 300mm in False Ceiling as shown in Tender Drawings</t>
  </si>
  <si>
    <t>Supply &amp; Installation of Access Panel 600mm x 600mm in False Ceiling as shown in Tender Drawings</t>
  </si>
  <si>
    <t>Pressure Gauge With Siphon and Gauge Cock (Section 22 05 23)</t>
  </si>
  <si>
    <t>HOT &amp; TEMPERED WATER SUPPLY SYSTEM (DOMESTIC WATER)</t>
  </si>
  <si>
    <t>2.1.1</t>
  </si>
  <si>
    <t>2.1.2</t>
  </si>
  <si>
    <t>2.1.3</t>
  </si>
  <si>
    <t>2.2.1</t>
  </si>
  <si>
    <t>3 Way Thermostatic Mixing Valve (Including all Fittings and Accessories Required for Valve Installation)</t>
  </si>
  <si>
    <t>2.2.1.1</t>
  </si>
  <si>
    <t>2.2.2</t>
  </si>
  <si>
    <t>2.2.2.1</t>
  </si>
  <si>
    <t>2.2.2.2</t>
  </si>
  <si>
    <t>2.2.2.3</t>
  </si>
  <si>
    <t>2.2.3</t>
  </si>
  <si>
    <t>2.2.3.1</t>
  </si>
  <si>
    <t>Hot &amp; Tempered Water Pipe Insulation With Cladding Where Applicable as per (DS/1283E-22 07 19 &amp; Section 22 07 19)</t>
  </si>
  <si>
    <t>2.3.1</t>
  </si>
  <si>
    <t>2.3.2</t>
  </si>
  <si>
    <t>2.3.3</t>
  </si>
  <si>
    <t>Pipe Support System as per make indicated in Approved list of Manufacturers in Tender document.</t>
  </si>
  <si>
    <t>Pressure Testing of Hot Water Supply Piping (Including all equipment, accessories and arrangements required for Pressure Testing)</t>
  </si>
  <si>
    <t>Supply &amp; Installation of Electric Operated Hot Water Heaters (Section 22 33 00 &amp; DS/1283E-22 33 00)</t>
  </si>
  <si>
    <t>2.6.1</t>
  </si>
  <si>
    <t>Supply, Installation and Commissioning of Electric Operated Hot Water Heater EHWH/01 &amp; 02, 30L heating capacity. Including all fittings and accessories required from installation till commissioning of Hot Water Heater.</t>
  </si>
  <si>
    <t xml:space="preserve">SOIL, WASTE &amp; VENT DRAIN SYSTEM </t>
  </si>
  <si>
    <t>Building Toilet &amp; Kitchen Drainage Pipe Conformance to BS-EN1329 (uPVC-NON-PRESSURE CLASS FOR ø ≥ 50mm &amp; uPVC-PRESSURE CLASS-E for ø &lt; 50mm) Including all Fittings and Accessories Required for Piping Installation, Testing and Commissioning e.g Elbows, Y, Double Y, Reducers, Sockets etc. (Section 22 13 20 &amp; DS/1283E-22 13 20)</t>
  </si>
  <si>
    <t>3.1.1</t>
  </si>
  <si>
    <t xml:space="preserve">                Ø 100mm</t>
  </si>
  <si>
    <t>3.1.2</t>
  </si>
  <si>
    <t xml:space="preserve">                Ø 75mm</t>
  </si>
  <si>
    <t>3.1.3</t>
  </si>
  <si>
    <t>3.1.4</t>
  </si>
  <si>
    <t>3.1.5</t>
  </si>
  <si>
    <t>Building Vent Pipe Conformance to BS-EN1329 (uPVC-NON-PRESSURE CLASS FOR ø ≥ 50mm &amp; uPVC-PRESSURE CLASS-E for ø &lt; 50mm) Including all Fittings and Accessories Required for Piping Installation, Testing and Commissioning e.g Elbows, Y, Double Y, Reducers, Sockets etc. (Section 22 13 20 &amp; DS/1283E-22 13 20)</t>
  </si>
  <si>
    <t>3.2.1</t>
  </si>
  <si>
    <t>3.2.2</t>
  </si>
  <si>
    <t>3.2.3</t>
  </si>
  <si>
    <t>Drain Accessories (Section 22 11 19)</t>
  </si>
  <si>
    <t>3.3.1</t>
  </si>
  <si>
    <t>SS Floor Drain with Multifloor Trap - Refer Detail # FND/SDS/20 (Section 22 11 19)</t>
  </si>
  <si>
    <t>.</t>
  </si>
  <si>
    <t>3.3.1.1</t>
  </si>
  <si>
    <t>3.3.2</t>
  </si>
  <si>
    <t>Floor Clean Out (Sewerage) Refer Detail # FND/SDS/18 (Section 22 11 19)</t>
  </si>
  <si>
    <t>3.3.2.1</t>
  </si>
  <si>
    <t>3.3.3</t>
  </si>
  <si>
    <t>Multifloor Trap (Section 22 11 19)</t>
  </si>
  <si>
    <t>3.3.3.1</t>
  </si>
  <si>
    <t>Pipe Support System for Drain Pipe as per make indicated in Approved list of Manufacturers in Tender document.</t>
  </si>
  <si>
    <t>Head Testing of Soil, waste and vent piping (Including all equipment, accessories and arrangements required for Head Testing)</t>
  </si>
  <si>
    <t xml:space="preserve">PLUMBING FIXTURES &amp; FITTINGS </t>
  </si>
  <si>
    <t>Supply &amp; Installation of Wall Mounted Western WC With Concealed Flush Tank and Angle valves and associated accessories (Including test run) (Section 22 41 10 &amp; DS-1283E-22 41 10)</t>
  </si>
  <si>
    <t>Supply &amp; Installation of Counter Sunk Wash Basin with Waste, Bottle Trap &amp; Tee Stop-Cock (Including test run) (Section 22 41 10 &amp; DS-1283E-22 41 10)</t>
  </si>
  <si>
    <t>Supply &amp; Installation of Wash Basin Single Lever Mixer With Flexible Hoses (Including test run) (Section 22 41 10 &amp; DS-1283E-22 41 10)</t>
  </si>
  <si>
    <t>Supply &amp; Installation of Single Bowl Kitchen Sink With Sink Mixer, Waste, Tee Stop-Cock (Including test run)
(Section 22 41 10 &amp; DS-1283E-22 41 10)</t>
  </si>
  <si>
    <t>Supply &amp; Installation of Hand Operated Shower Spray With Angle Valve (Including test run)
(Section 22 41 10 &amp; DS-1283E-22 41 10)</t>
  </si>
  <si>
    <t>Supply &amp; Installation of Toilet Roll Holder (Section 22 41 10 &amp; DS-1283E-22 41 10) (Including test run)</t>
  </si>
  <si>
    <t>Supply &amp; Installation of Soap Dispenser (Section 22 41 10 &amp; DS-1283E-22 41 10) (Including test run)</t>
  </si>
  <si>
    <t>Supply &amp; Installation of bibcock for janitor room (Including test run)
(Section 22 41 10 &amp; DS-1283E-22 41 10)</t>
  </si>
  <si>
    <t>Supply &amp; Installation of Single Lever Mixer with Pullout Spout &amp; Flexible Hoses (Including test run) for Diaper Changing Station (Section 22 41 10 &amp; DS-1283E-22 41 10)</t>
  </si>
  <si>
    <t>Adaptors/flanges/unions required to join any two dis-similar material pipes (PPR/UPVC)</t>
  </si>
  <si>
    <t>Pipe Sleeves/Core Cutting where required on RCC Walls &amp; Slabs including core sealing by using material specific for core sealing application - Refer Tender Drawings and relevant Standard Details</t>
  </si>
  <si>
    <t>Connection of New Water Supply, Drainage &amp; Vent piping with Existing risers by taking tap-offs, complete in all respect - Refer Tender Drawings</t>
  </si>
  <si>
    <t xml:space="preserve">DESCRIPTION </t>
  </si>
  <si>
    <t>Variation order for MS Pipe - Dolmen Family Area DMC Karachi</t>
  </si>
  <si>
    <t>31-08.24</t>
  </si>
  <si>
    <t xml:space="preserve">Material Rate </t>
  </si>
  <si>
    <t>Labour Rate</t>
  </si>
  <si>
    <t xml:space="preserve">Over Head Profit 20% </t>
  </si>
  <si>
    <t>Tax 7.5%</t>
  </si>
  <si>
    <t>Supply and installation of M.S Fire Pipe 75mm</t>
  </si>
  <si>
    <t>Total Amount Rs</t>
  </si>
  <si>
    <t>Thanking you,</t>
  </si>
  <si>
    <t>RUNNING BILL NO 2 SUMBITTED</t>
  </si>
  <si>
    <t>VARIATION ORDERS (HVAC, FFS &amp; PLUMBING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</si>
</sst>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6" formatCode="_(* #,##0_);_(* \(#,##0\);_(* &quot;-&quot;??_);_(@_)"/>
    <numFmt numFmtId="167" formatCode="0.0"/>
    <numFmt numFmtId="174" formatCode="#,##0.0_);[Red]\(#,##0.0\)"/>
    <numFmt numFmtId="175" formatCode="#,##0.0;[Red]\-#,##0.0"/>
    <numFmt numFmtId="176" formatCode="#,##0.0"/>
    <numFmt numFmtId="177" formatCode="0.0%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12"/>
      <name val="Arial Black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Century Gothic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9"/>
      <color rgb="FFFF0000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0"/>
      <name val="Century Gothic"/>
      <family val="2"/>
    </font>
    <font>
      <sz val="10"/>
      <color rgb="FF000000"/>
      <name val="Times New Roman"/>
      <family val="1"/>
    </font>
    <font>
      <b/>
      <sz val="16"/>
      <color rgb="FF000000"/>
      <name val="Arial"/>
      <family val="2"/>
    </font>
    <font>
      <sz val="10"/>
      <name val="MS Sans Serif"/>
    </font>
    <font>
      <sz val="10"/>
      <name val="Arial Black"/>
      <family val="2"/>
    </font>
    <font>
      <u/>
      <sz val="10"/>
      <color theme="10"/>
      <name val="MS Sans Serif"/>
    </font>
    <font>
      <b/>
      <u/>
      <sz val="14"/>
      <color theme="10"/>
      <name val="MS Sans Serif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Arial Black"/>
      <family val="2"/>
    </font>
    <font>
      <sz val="10"/>
      <name val="MS Sans Serif"/>
      <family val="2"/>
    </font>
    <font>
      <sz val="10"/>
      <color indexed="8"/>
      <name val="Arial Black"/>
      <family val="2"/>
    </font>
    <font>
      <sz val="8"/>
      <name val="Arial Black"/>
      <family val="2"/>
    </font>
    <font>
      <sz val="8.5"/>
      <color indexed="8"/>
      <name val="Arial"/>
      <family val="2"/>
    </font>
    <font>
      <sz val="8"/>
      <color indexed="19"/>
      <name val="Arial Black"/>
      <family val="2"/>
    </font>
    <font>
      <sz val="9"/>
      <color indexed="8"/>
      <name val="Arial Black"/>
      <family val="2"/>
    </font>
    <font>
      <sz val="8"/>
      <color indexed="8"/>
      <name val="Arial Black"/>
      <family val="2"/>
    </font>
    <font>
      <sz val="8"/>
      <color indexed="8"/>
      <name val="Arial"/>
      <family val="2"/>
    </font>
    <font>
      <sz val="8"/>
      <color indexed="8"/>
      <name val="Lucida Sans Unicode"/>
      <family val="2"/>
    </font>
    <font>
      <sz val="9"/>
      <name val="Arial Narrow"/>
      <family val="2"/>
    </font>
    <font>
      <b/>
      <sz val="8"/>
      <name val="Lucida Sans Unicode"/>
      <family val="2"/>
    </font>
    <font>
      <sz val="8"/>
      <name val="Lucida Sans Unicode"/>
      <family val="2"/>
    </font>
    <font>
      <sz val="10"/>
      <name val="Lucida Sans Unicode"/>
      <family val="2"/>
    </font>
    <font>
      <b/>
      <sz val="8"/>
      <color indexed="8"/>
      <name val="Lucida Sans Unicode"/>
      <family val="2"/>
    </font>
    <font>
      <vertAlign val="superscript"/>
      <sz val="8"/>
      <color indexed="8"/>
      <name val="Lucida Sans Unicode"/>
      <family val="2"/>
    </font>
    <font>
      <sz val="8"/>
      <color rgb="FFFF0000"/>
      <name val="Lucida Sans Unicode"/>
      <family val="2"/>
    </font>
    <font>
      <b/>
      <sz val="9"/>
      <color indexed="8"/>
      <name val="Lucida Sans Unicode"/>
      <family val="2"/>
    </font>
    <font>
      <sz val="10"/>
      <name val="Trebuchet MS"/>
      <family val="2"/>
    </font>
    <font>
      <sz val="9"/>
      <color indexed="23"/>
      <name val="Arial Black"/>
      <family val="2"/>
    </font>
    <font>
      <b/>
      <sz val="9"/>
      <name val="Arial Black"/>
      <family val="2"/>
    </font>
    <font>
      <sz val="8"/>
      <name val="Lucida Sans"/>
      <family val="2"/>
    </font>
    <font>
      <b/>
      <sz val="8"/>
      <name val="Trebuchet MS"/>
      <family val="2"/>
    </font>
    <font>
      <sz val="9"/>
      <name val="Lucida Sans"/>
      <family val="2"/>
    </font>
    <font>
      <b/>
      <sz val="9"/>
      <name val="Lucida Sans"/>
      <family val="2"/>
    </font>
    <font>
      <sz val="9"/>
      <name val="Trebuchet MS"/>
      <family val="2"/>
    </font>
    <font>
      <sz val="8"/>
      <name val="Trebuchet MS"/>
      <family val="2"/>
    </font>
    <font>
      <b/>
      <sz val="8"/>
      <color theme="1"/>
      <name val="Lucida Sans Unicode"/>
      <family val="2"/>
    </font>
    <font>
      <b/>
      <sz val="8"/>
      <color theme="1"/>
      <name val="Lucida Sans"/>
      <family val="2"/>
    </font>
    <font>
      <sz val="8"/>
      <color theme="1"/>
      <name val="Trebuchet MS"/>
      <family val="2"/>
    </font>
    <font>
      <sz val="8"/>
      <color theme="1"/>
      <name val="Lucida Sans Unicode"/>
      <family val="2"/>
    </font>
    <font>
      <sz val="8"/>
      <color theme="1"/>
      <name val="Lucida Sans"/>
      <family val="2"/>
    </font>
    <font>
      <b/>
      <sz val="8"/>
      <color theme="1"/>
      <name val="Trebuchet MS"/>
      <family val="2"/>
    </font>
    <font>
      <b/>
      <sz val="9"/>
      <name val="Lucida Sans Unicode"/>
      <family val="2"/>
    </font>
    <font>
      <sz val="16"/>
      <name val="Calibri Bold"/>
      <family val="2"/>
    </font>
    <font>
      <sz val="11"/>
      <name val="Calibri Bold"/>
      <family val="2"/>
    </font>
    <font>
      <sz val="11"/>
      <name val="Calibri"/>
      <family val="2"/>
    </font>
    <font>
      <b/>
      <sz val="14"/>
      <name val="Calibri"/>
      <family val="2"/>
    </font>
    <font>
      <sz val="13"/>
      <name val="Calibri Bold"/>
      <family val="2"/>
    </font>
    <font>
      <b/>
      <sz val="11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FBFBF"/>
      </patternFill>
    </fill>
  </fills>
  <borders count="9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40">
    <xf numFmtId="0" fontId="0" fillId="0" borderId="0"/>
    <xf numFmtId="0" fontId="3" fillId="0" borderId="0"/>
    <xf numFmtId="0" fontId="5" fillId="0" borderId="0" applyNumberFormat="0">
      <alignment horizontal="center" vertical="center" wrapText="1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20" fillId="0" borderId="0"/>
    <xf numFmtId="0" fontId="22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40" fontId="28" fillId="0" borderId="0" applyFont="0" applyFill="0" applyBorder="0" applyAlignment="0" applyProtection="0"/>
    <xf numFmtId="0" fontId="4" fillId="0" borderId="0"/>
    <xf numFmtId="174" fontId="32" fillId="0" borderId="0" applyNumberFormat="0" applyAlignment="0">
      <alignment horizontal="left"/>
    </xf>
    <xf numFmtId="174" fontId="37" fillId="0" borderId="0">
      <alignment horizontal="left"/>
    </xf>
    <xf numFmtId="0" fontId="37" fillId="0" borderId="26">
      <alignment horizontal="left"/>
    </xf>
    <xf numFmtId="0" fontId="37" fillId="0" borderId="26">
      <alignment horizontal="center"/>
    </xf>
    <xf numFmtId="38" fontId="37" fillId="0" borderId="26" applyFill="0" applyAlignment="0" applyProtection="0"/>
    <xf numFmtId="0" fontId="40" fillId="0" borderId="0"/>
    <xf numFmtId="0" fontId="40" fillId="0" borderId="60">
      <alignment horizontal="left"/>
    </xf>
    <xf numFmtId="167" fontId="46" fillId="0" borderId="0">
      <alignment horizontal="left"/>
    </xf>
    <xf numFmtId="0" fontId="37" fillId="0" borderId="60">
      <alignment horizontal="center"/>
    </xf>
    <xf numFmtId="38" fontId="37" fillId="0" borderId="60" applyFill="0" applyAlignment="0" applyProtection="0"/>
  </cellStyleXfs>
  <cellXfs count="462">
    <xf numFmtId="0" fontId="0" fillId="0" borderId="0" xfId="0"/>
    <xf numFmtId="0" fontId="6" fillId="2" borderId="4" xfId="10" applyFont="1" applyFill="1" applyBorder="1" applyAlignment="1">
      <alignment horizontal="center" vertical="center"/>
    </xf>
    <xf numFmtId="0" fontId="10" fillId="2" borderId="9" xfId="10" applyFont="1" applyFill="1" applyBorder="1" applyAlignment="1">
      <alignment vertical="center"/>
    </xf>
    <xf numFmtId="166" fontId="12" fillId="2" borderId="10" xfId="11" applyNumberFormat="1" applyFont="1" applyFill="1" applyBorder="1" applyAlignment="1">
      <alignment horizontal="center" vertical="center"/>
    </xf>
    <xf numFmtId="166" fontId="6" fillId="2" borderId="9" xfId="11" applyNumberFormat="1" applyFont="1" applyFill="1" applyBorder="1" applyAlignment="1">
      <alignment horizontal="center" vertical="center"/>
    </xf>
    <xf numFmtId="166" fontId="6" fillId="2" borderId="11" xfId="11" applyNumberFormat="1" applyFont="1" applyFill="1" applyBorder="1" applyAlignment="1">
      <alignment horizontal="center" vertical="center"/>
    </xf>
    <xf numFmtId="0" fontId="11" fillId="2" borderId="4" xfId="10" applyFont="1" applyFill="1" applyBorder="1" applyAlignment="1">
      <alignment horizontal="center" vertical="center"/>
    </xf>
    <xf numFmtId="0" fontId="11" fillId="2" borderId="9" xfId="10" applyFont="1" applyFill="1" applyBorder="1" applyAlignment="1">
      <alignment horizontal="left" vertical="center" indent="1"/>
    </xf>
    <xf numFmtId="166" fontId="11" fillId="2" borderId="9" xfId="11" applyNumberFormat="1" applyFont="1" applyFill="1" applyBorder="1" applyAlignment="1">
      <alignment vertical="center"/>
    </xf>
    <xf numFmtId="166" fontId="10" fillId="2" borderId="11" xfId="7" applyNumberFormat="1" applyFont="1" applyFill="1" applyBorder="1" applyAlignment="1">
      <alignment vertical="center"/>
    </xf>
    <xf numFmtId="0" fontId="10" fillId="2" borderId="4" xfId="10" applyFont="1" applyFill="1" applyBorder="1" applyAlignment="1">
      <alignment horizontal="center" vertical="center"/>
    </xf>
    <xf numFmtId="0" fontId="10" fillId="2" borderId="9" xfId="10" applyFont="1" applyFill="1" applyBorder="1" applyAlignment="1">
      <alignment horizontal="right" vertical="center" indent="1"/>
    </xf>
    <xf numFmtId="166" fontId="10" fillId="2" borderId="10" xfId="11" applyNumberFormat="1" applyFont="1" applyFill="1" applyBorder="1" applyAlignment="1">
      <alignment vertical="center"/>
    </xf>
    <xf numFmtId="166" fontId="10" fillId="2" borderId="9" xfId="11" applyNumberFormat="1" applyFont="1" applyFill="1" applyBorder="1" applyAlignment="1">
      <alignment vertical="center"/>
    </xf>
    <xf numFmtId="166" fontId="11" fillId="2" borderId="10" xfId="11" applyNumberFormat="1" applyFont="1" applyFill="1" applyBorder="1" applyAlignment="1">
      <alignment horizontal="center" vertical="center"/>
    </xf>
    <xf numFmtId="166" fontId="10" fillId="2" borderId="9" xfId="11" applyNumberFormat="1" applyFont="1" applyFill="1" applyBorder="1" applyAlignment="1">
      <alignment horizontal="center" vertical="center"/>
    </xf>
    <xf numFmtId="166" fontId="10" fillId="2" borderId="11" xfId="7" applyNumberFormat="1" applyFont="1" applyFill="1" applyBorder="1" applyAlignment="1">
      <alignment horizontal="center" vertical="center"/>
    </xf>
    <xf numFmtId="166" fontId="11" fillId="2" borderId="11" xfId="7" applyNumberFormat="1" applyFont="1" applyFill="1" applyBorder="1" applyAlignment="1">
      <alignment vertical="center"/>
    </xf>
    <xf numFmtId="0" fontId="19" fillId="0" borderId="0" xfId="23" applyFont="1" applyAlignment="1">
      <alignment horizontal="center" vertical="center"/>
    </xf>
    <xf numFmtId="0" fontId="21" fillId="0" borderId="0" xfId="24" applyFont="1" applyAlignment="1">
      <alignment vertical="center"/>
    </xf>
    <xf numFmtId="0" fontId="23" fillId="0" borderId="0" xfId="25" applyFont="1" applyAlignment="1">
      <alignment vertical="center"/>
    </xf>
    <xf numFmtId="166" fontId="25" fillId="0" borderId="0" xfId="26" applyNumberFormat="1" applyFont="1" applyFill="1" applyBorder="1" applyAlignment="1">
      <alignment horizontal="right" vertical="center"/>
    </xf>
    <xf numFmtId="0" fontId="4" fillId="0" borderId="0" xfId="23" applyFont="1" applyAlignment="1">
      <alignment horizontal="left" vertical="center" wrapText="1"/>
    </xf>
    <xf numFmtId="166" fontId="25" fillId="0" borderId="0" xfId="26" applyNumberFormat="1" applyFont="1" applyFill="1" applyBorder="1" applyAlignment="1">
      <alignment horizontal="right" vertical="center" wrapText="1"/>
    </xf>
    <xf numFmtId="166" fontId="10" fillId="0" borderId="0" xfId="26" applyNumberFormat="1" applyFont="1" applyFill="1" applyBorder="1" applyAlignment="1">
      <alignment horizontal="center" vertical="center" wrapText="1"/>
    </xf>
    <xf numFmtId="0" fontId="26" fillId="0" borderId="15" xfId="23" applyFont="1" applyBorder="1" applyAlignment="1">
      <alignment horizontal="left" wrapText="1"/>
    </xf>
    <xf numFmtId="166" fontId="26" fillId="0" borderId="0" xfId="26" applyNumberFormat="1" applyFont="1" applyFill="1" applyBorder="1" applyAlignment="1">
      <alignment horizontal="left" wrapText="1"/>
    </xf>
    <xf numFmtId="166" fontId="26" fillId="0" borderId="0" xfId="26" applyNumberFormat="1" applyFont="1" applyFill="1" applyBorder="1" applyAlignment="1">
      <alignment horizontal="left" vertical="center" wrapText="1"/>
    </xf>
    <xf numFmtId="166" fontId="21" fillId="0" borderId="0" xfId="24" applyNumberFormat="1" applyFont="1" applyAlignment="1">
      <alignment vertical="center"/>
    </xf>
    <xf numFmtId="0" fontId="21" fillId="0" borderId="0" xfId="24" applyFont="1" applyAlignment="1">
      <alignment horizontal="center" vertical="center"/>
    </xf>
    <xf numFmtId="10" fontId="21" fillId="0" borderId="0" xfId="27" applyNumberFormat="1" applyFont="1" applyAlignment="1">
      <alignment vertical="center"/>
    </xf>
    <xf numFmtId="0" fontId="27" fillId="0" borderId="0" xfId="24" applyFont="1" applyAlignment="1">
      <alignment vertical="center"/>
    </xf>
    <xf numFmtId="38" fontId="27" fillId="0" borderId="0" xfId="28" applyNumberFormat="1" applyFont="1" applyAlignment="1">
      <alignment vertical="center"/>
    </xf>
    <xf numFmtId="0" fontId="10" fillId="4" borderId="17" xfId="10" applyFont="1" applyFill="1" applyBorder="1" applyAlignment="1">
      <alignment horizontal="center" vertical="center"/>
    </xf>
    <xf numFmtId="0" fontId="10" fillId="4" borderId="18" xfId="10" applyFont="1" applyFill="1" applyBorder="1" applyAlignment="1">
      <alignment horizontal="right" vertical="center" indent="1"/>
    </xf>
    <xf numFmtId="166" fontId="10" fillId="4" borderId="18" xfId="11" applyNumberFormat="1" applyFont="1" applyFill="1" applyBorder="1" applyAlignment="1">
      <alignment vertical="center"/>
    </xf>
    <xf numFmtId="166" fontId="10" fillId="4" borderId="19" xfId="7" applyNumberFormat="1" applyFont="1" applyFill="1" applyBorder="1" applyAlignment="1">
      <alignment vertical="center"/>
    </xf>
    <xf numFmtId="166" fontId="10" fillId="4" borderId="19" xfId="11" applyNumberFormat="1" applyFont="1" applyFill="1" applyBorder="1" applyAlignment="1">
      <alignment vertical="center"/>
    </xf>
    <xf numFmtId="166" fontId="10" fillId="4" borderId="18" xfId="7" applyNumberFormat="1" applyFont="1" applyFill="1" applyBorder="1" applyAlignment="1">
      <alignment vertical="center"/>
    </xf>
    <xf numFmtId="166" fontId="10" fillId="4" borderId="20" xfId="7" applyNumberFormat="1" applyFont="1" applyFill="1" applyBorder="1" applyAlignment="1">
      <alignment vertical="center"/>
    </xf>
    <xf numFmtId="0" fontId="8" fillId="7" borderId="17" xfId="23" applyFont="1" applyFill="1" applyBorder="1" applyAlignment="1">
      <alignment horizontal="center" vertical="center" wrapText="1"/>
    </xf>
    <xf numFmtId="166" fontId="8" fillId="7" borderId="18" xfId="26" applyNumberFormat="1" applyFont="1" applyFill="1" applyBorder="1" applyAlignment="1">
      <alignment horizontal="center" vertical="center" wrapText="1"/>
    </xf>
    <xf numFmtId="166" fontId="8" fillId="7" borderId="19" xfId="26" applyNumberFormat="1" applyFont="1" applyFill="1" applyBorder="1" applyAlignment="1">
      <alignment horizontal="center" vertical="center" wrapText="1"/>
    </xf>
    <xf numFmtId="0" fontId="29" fillId="0" borderId="0" xfId="24" applyFont="1" applyAlignment="1">
      <alignment vertical="center"/>
    </xf>
    <xf numFmtId="0" fontId="29" fillId="0" borderId="0" xfId="24" applyFont="1" applyAlignment="1">
      <alignment horizontal="right" vertical="center"/>
    </xf>
    <xf numFmtId="0" fontId="21" fillId="0" borderId="0" xfId="24" applyFont="1" applyAlignment="1">
      <alignment horizontal="right" vertical="center"/>
    </xf>
    <xf numFmtId="40" fontId="29" fillId="0" borderId="0" xfId="24" applyNumberFormat="1" applyFont="1" applyAlignment="1">
      <alignment horizontal="left" vertical="center"/>
    </xf>
    <xf numFmtId="0" fontId="29" fillId="2" borderId="0" xfId="24" applyFont="1" applyFill="1" applyAlignment="1">
      <alignment horizontal="right" vertical="center"/>
    </xf>
    <xf numFmtId="0" fontId="29" fillId="0" borderId="0" xfId="24" applyFont="1" applyAlignment="1">
      <alignment horizontal="center" vertical="center"/>
    </xf>
    <xf numFmtId="0" fontId="29" fillId="0" borderId="0" xfId="24" applyFont="1" applyAlignment="1">
      <alignment horizontal="centerContinuous" vertical="center"/>
    </xf>
    <xf numFmtId="0" fontId="30" fillId="3" borderId="1" xfId="2" applyFont="1" applyFill="1" applyBorder="1">
      <alignment horizontal="center" vertical="center" wrapText="1"/>
    </xf>
    <xf numFmtId="0" fontId="31" fillId="0" borderId="0" xfId="29" applyFont="1" applyAlignment="1">
      <alignment vertical="center"/>
    </xf>
    <xf numFmtId="174" fontId="33" fillId="0" borderId="21" xfId="30" quotePrefix="1" applyNumberFormat="1" applyFont="1" applyBorder="1" applyAlignment="1">
      <alignment horizontal="center" vertical="center"/>
    </xf>
    <xf numFmtId="0" fontId="33" fillId="0" borderId="22" xfId="30" applyNumberFormat="1" applyFont="1" applyBorder="1" applyAlignment="1">
      <alignment horizontal="left" vertical="center"/>
    </xf>
    <xf numFmtId="0" fontId="34" fillId="0" borderId="23" xfId="30" applyNumberFormat="1" applyFont="1" applyBorder="1" applyAlignment="1">
      <alignment horizontal="left" vertical="center"/>
    </xf>
    <xf numFmtId="0" fontId="35" fillId="0" borderId="23" xfId="24" applyFont="1" applyBorder="1" applyAlignment="1">
      <alignment vertical="center"/>
    </xf>
    <xf numFmtId="0" fontId="35" fillId="0" borderId="23" xfId="24" applyFont="1" applyBorder="1" applyAlignment="1">
      <alignment horizontal="right" vertical="center"/>
    </xf>
    <xf numFmtId="0" fontId="35" fillId="0" borderId="24" xfId="24" applyFont="1" applyBorder="1" applyAlignment="1">
      <alignment horizontal="right" vertical="center"/>
    </xf>
    <xf numFmtId="0" fontId="36" fillId="0" borderId="0" xfId="24" applyFont="1" applyAlignment="1">
      <alignment vertical="center"/>
    </xf>
    <xf numFmtId="174" fontId="38" fillId="0" borderId="25" xfId="31" applyFont="1" applyBorder="1" applyAlignment="1">
      <alignment horizontal="center" vertical="center"/>
    </xf>
    <xf numFmtId="0" fontId="38" fillId="0" borderId="27" xfId="32" applyFont="1" applyBorder="1" applyAlignment="1">
      <alignment horizontal="left" vertical="center"/>
    </xf>
    <xf numFmtId="0" fontId="39" fillId="0" borderId="28" xfId="24" applyFont="1" applyBorder="1" applyAlignment="1">
      <alignment horizontal="left" vertical="center"/>
    </xf>
    <xf numFmtId="0" fontId="36" fillId="0" borderId="28" xfId="33" quotePrefix="1" applyFont="1" applyBorder="1" applyAlignment="1">
      <alignment horizontal="center" vertical="center"/>
    </xf>
    <xf numFmtId="0" fontId="36" fillId="0" borderId="28" xfId="33" applyFont="1" applyBorder="1" applyAlignment="1">
      <alignment horizontal="center" vertical="center"/>
    </xf>
    <xf numFmtId="0" fontId="39" fillId="0" borderId="28" xfId="33" applyFont="1" applyBorder="1" applyAlignment="1">
      <alignment horizontal="right" vertical="center"/>
    </xf>
    <xf numFmtId="3" fontId="39" fillId="0" borderId="28" xfId="34" applyNumberFormat="1" applyFont="1" applyFill="1" applyBorder="1" applyAlignment="1">
      <alignment horizontal="right" vertical="center"/>
    </xf>
    <xf numFmtId="38" fontId="39" fillId="0" borderId="29" xfId="28" applyNumberFormat="1" applyFont="1" applyFill="1" applyBorder="1" applyAlignment="1">
      <alignment horizontal="right" vertical="center"/>
    </xf>
    <xf numFmtId="0" fontId="39" fillId="0" borderId="0" xfId="24" applyFont="1" applyAlignment="1">
      <alignment vertical="center"/>
    </xf>
    <xf numFmtId="174" fontId="36" fillId="0" borderId="25" xfId="31" applyFont="1" applyBorder="1" applyAlignment="1">
      <alignment horizontal="center" vertical="center"/>
    </xf>
    <xf numFmtId="0" fontId="36" fillId="0" borderId="27" xfId="32" applyFont="1" applyBorder="1" applyAlignment="1">
      <alignment horizontal="left" vertical="center"/>
    </xf>
    <xf numFmtId="0" fontId="36" fillId="0" borderId="28" xfId="24" applyFont="1" applyBorder="1" applyAlignment="1">
      <alignment vertical="center"/>
    </xf>
    <xf numFmtId="0" fontId="36" fillId="0" borderId="30" xfId="32" applyFont="1" applyBorder="1" applyAlignment="1">
      <alignment horizontal="right" vertical="center"/>
    </xf>
    <xf numFmtId="0" fontId="36" fillId="2" borderId="31" xfId="33" applyFont="1" applyFill="1" applyBorder="1" applyAlignment="1">
      <alignment horizontal="center" vertical="center"/>
    </xf>
    <xf numFmtId="0" fontId="36" fillId="0" borderId="32" xfId="33" applyFont="1" applyBorder="1" applyAlignment="1">
      <alignment horizontal="center" vertical="center"/>
    </xf>
    <xf numFmtId="38" fontId="39" fillId="0" borderId="25" xfId="28" applyNumberFormat="1" applyFont="1" applyBorder="1" applyAlignment="1">
      <alignment horizontal="right" vertical="center"/>
    </xf>
    <xf numFmtId="38" fontId="36" fillId="0" borderId="25" xfId="28" applyNumberFormat="1" applyFont="1" applyFill="1" applyBorder="1" applyAlignment="1">
      <alignment horizontal="right" vertical="center"/>
    </xf>
    <xf numFmtId="38" fontId="36" fillId="0" borderId="33" xfId="28" applyNumberFormat="1" applyFont="1" applyFill="1" applyBorder="1" applyAlignment="1">
      <alignment horizontal="right" vertical="center"/>
    </xf>
    <xf numFmtId="0" fontId="38" fillId="0" borderId="0" xfId="35" applyFont="1" applyAlignment="1">
      <alignment vertical="center"/>
    </xf>
    <xf numFmtId="0" fontId="36" fillId="2" borderId="27" xfId="32" applyFont="1" applyFill="1" applyBorder="1" applyAlignment="1">
      <alignment horizontal="left" vertical="center"/>
    </xf>
    <xf numFmtId="0" fontId="39" fillId="0" borderId="30" xfId="24" applyFont="1" applyBorder="1" applyAlignment="1">
      <alignment horizontal="left" vertical="center"/>
    </xf>
    <xf numFmtId="0" fontId="39" fillId="2" borderId="31" xfId="33" applyFont="1" applyFill="1" applyBorder="1" applyAlignment="1">
      <alignment horizontal="center" vertical="center"/>
    </xf>
    <xf numFmtId="0" fontId="39" fillId="2" borderId="34" xfId="32" applyFont="1" applyFill="1" applyBorder="1" applyAlignment="1">
      <alignment horizontal="left" vertical="center"/>
    </xf>
    <xf numFmtId="0" fontId="39" fillId="0" borderId="35" xfId="24" applyFont="1" applyBorder="1" applyAlignment="1">
      <alignment horizontal="left" vertical="center"/>
    </xf>
    <xf numFmtId="0" fontId="39" fillId="0" borderId="36" xfId="24" applyFont="1" applyBorder="1" applyAlignment="1">
      <alignment horizontal="left" vertical="center"/>
    </xf>
    <xf numFmtId="0" fontId="39" fillId="2" borderId="37" xfId="33" applyFont="1" applyFill="1" applyBorder="1" applyAlignment="1">
      <alignment horizontal="center" vertical="center"/>
    </xf>
    <xf numFmtId="38" fontId="41" fillId="0" borderId="28" xfId="34" applyFont="1" applyFill="1" applyBorder="1" applyAlignment="1">
      <alignment horizontal="right" vertical="center"/>
    </xf>
    <xf numFmtId="38" fontId="41" fillId="0" borderId="8" xfId="34" applyFont="1" applyFill="1" applyBorder="1" applyAlignment="1">
      <alignment horizontal="right" vertical="center"/>
    </xf>
    <xf numFmtId="167" fontId="27" fillId="0" borderId="25" xfId="32" applyNumberFormat="1" applyFont="1" applyBorder="1" applyAlignment="1">
      <alignment horizontal="center" vertical="center"/>
    </xf>
    <xf numFmtId="0" fontId="27" fillId="0" borderId="27" xfId="32" applyFont="1" applyBorder="1" applyAlignment="1">
      <alignment vertical="center"/>
    </xf>
    <xf numFmtId="0" fontId="34" fillId="0" borderId="28" xfId="30" applyNumberFormat="1" applyFont="1" applyBorder="1" applyAlignment="1">
      <alignment horizontal="left" vertical="center"/>
    </xf>
    <xf numFmtId="0" fontId="35" fillId="0" borderId="28" xfId="24" applyFont="1" applyBorder="1" applyAlignment="1">
      <alignment vertical="center"/>
    </xf>
    <xf numFmtId="0" fontId="35" fillId="0" borderId="28" xfId="24" applyFont="1" applyBorder="1" applyAlignment="1">
      <alignment horizontal="right" vertical="center"/>
    </xf>
    <xf numFmtId="174" fontId="36" fillId="0" borderId="25" xfId="31" applyFont="1" applyBorder="1" applyAlignment="1">
      <alignment horizontal="center" vertical="center" wrapText="1"/>
    </xf>
    <xf numFmtId="0" fontId="36" fillId="2" borderId="27" xfId="32" applyFont="1" applyFill="1" applyBorder="1" applyAlignment="1">
      <alignment vertical="center"/>
    </xf>
    <xf numFmtId="0" fontId="39" fillId="0" borderId="28" xfId="32" applyFont="1" applyBorder="1" applyAlignment="1">
      <alignment horizontal="left" vertical="center"/>
    </xf>
    <xf numFmtId="0" fontId="39" fillId="0" borderId="39" xfId="32" applyFont="1" applyBorder="1" applyAlignment="1">
      <alignment horizontal="left" vertical="center"/>
    </xf>
    <xf numFmtId="0" fontId="36" fillId="0" borderId="28" xfId="32" applyFont="1" applyBorder="1" applyAlignment="1">
      <alignment horizontal="left" vertical="center"/>
    </xf>
    <xf numFmtId="0" fontId="36" fillId="0" borderId="39" xfId="32" applyFont="1" applyBorder="1" applyAlignment="1">
      <alignment horizontal="left" vertical="center"/>
    </xf>
    <xf numFmtId="0" fontId="39" fillId="0" borderId="32" xfId="33" applyFont="1" applyBorder="1" applyAlignment="1">
      <alignment horizontal="center" vertical="center"/>
    </xf>
    <xf numFmtId="0" fontId="13" fillId="0" borderId="0" xfId="24" applyFont="1" applyAlignment="1">
      <alignment vertical="center"/>
    </xf>
    <xf numFmtId="0" fontId="39" fillId="0" borderId="28" xfId="33" applyFont="1" applyBorder="1" applyAlignment="1">
      <alignment horizontal="center" vertical="center"/>
    </xf>
    <xf numFmtId="3" fontId="36" fillId="0" borderId="28" xfId="33" applyNumberFormat="1" applyFont="1" applyBorder="1" applyAlignment="1">
      <alignment horizontal="right" vertical="center"/>
    </xf>
    <xf numFmtId="3" fontId="36" fillId="0" borderId="28" xfId="34" applyNumberFormat="1" applyFont="1" applyFill="1" applyBorder="1" applyAlignment="1">
      <alignment horizontal="right" vertical="center"/>
    </xf>
    <xf numFmtId="0" fontId="39" fillId="0" borderId="40" xfId="33" applyFont="1" applyBorder="1" applyAlignment="1">
      <alignment horizontal="right" vertical="center"/>
    </xf>
    <xf numFmtId="167" fontId="39" fillId="0" borderId="32" xfId="33" applyNumberFormat="1" applyFont="1" applyBorder="1" applyAlignment="1">
      <alignment horizontal="center" vertical="center"/>
    </xf>
    <xf numFmtId="40" fontId="39" fillId="0" borderId="25" xfId="28" applyFont="1" applyBorder="1" applyAlignment="1">
      <alignment horizontal="right" vertical="center"/>
    </xf>
    <xf numFmtId="0" fontId="39" fillId="0" borderId="27" xfId="32" applyFont="1" applyBorder="1" applyAlignment="1">
      <alignment horizontal="left" vertical="center"/>
    </xf>
    <xf numFmtId="174" fontId="36" fillId="0" borderId="41" xfId="31" applyFont="1" applyBorder="1" applyAlignment="1">
      <alignment horizontal="center" vertical="center" wrapText="1"/>
    </xf>
    <xf numFmtId="0" fontId="39" fillId="0" borderId="27" xfId="32" applyFont="1" applyBorder="1" applyAlignment="1">
      <alignment vertical="center"/>
    </xf>
    <xf numFmtId="0" fontId="39" fillId="0" borderId="42" xfId="33" applyFont="1" applyBorder="1" applyAlignment="1">
      <alignment horizontal="center" vertical="center"/>
    </xf>
    <xf numFmtId="3" fontId="41" fillId="0" borderId="43" xfId="34" applyNumberFormat="1" applyFont="1" applyFill="1" applyBorder="1" applyAlignment="1">
      <alignment horizontal="right" vertical="center"/>
    </xf>
    <xf numFmtId="174" fontId="41" fillId="0" borderId="25" xfId="31" applyFont="1" applyBorder="1" applyAlignment="1">
      <alignment horizontal="center" vertical="center" wrapText="1"/>
    </xf>
    <xf numFmtId="0" fontId="38" fillId="0" borderId="27" xfId="32" applyFont="1" applyBorder="1" applyAlignment="1">
      <alignment vertical="center"/>
    </xf>
    <xf numFmtId="0" fontId="38" fillId="0" borderId="28" xfId="24" applyFont="1" applyBorder="1" applyAlignment="1">
      <alignment vertical="center"/>
    </xf>
    <xf numFmtId="3" fontId="39" fillId="0" borderId="29" xfId="34" applyNumberFormat="1" applyFont="1" applyFill="1" applyBorder="1" applyAlignment="1">
      <alignment horizontal="right" vertical="center"/>
    </xf>
    <xf numFmtId="40" fontId="36" fillId="0" borderId="25" xfId="31" applyNumberFormat="1" applyFont="1" applyBorder="1" applyAlignment="1">
      <alignment horizontal="center" vertical="center" wrapText="1"/>
    </xf>
    <xf numFmtId="0" fontId="39" fillId="0" borderId="28" xfId="24" applyFont="1" applyBorder="1" applyAlignment="1">
      <alignment vertical="center"/>
    </xf>
    <xf numFmtId="0" fontId="39" fillId="0" borderId="39" xfId="24" applyFont="1" applyBorder="1" applyAlignment="1">
      <alignment vertical="center"/>
    </xf>
    <xf numFmtId="1" fontId="36" fillId="0" borderId="32" xfId="33" applyNumberFormat="1" applyFont="1" applyBorder="1" applyAlignment="1">
      <alignment horizontal="center" vertical="center"/>
    </xf>
    <xf numFmtId="174" fontId="39" fillId="0" borderId="25" xfId="31" applyFont="1" applyBorder="1" applyAlignment="1">
      <alignment horizontal="center" vertical="center" wrapText="1"/>
    </xf>
    <xf numFmtId="0" fontId="39" fillId="2" borderId="27" xfId="32" applyFont="1" applyFill="1" applyBorder="1" applyAlignment="1">
      <alignment vertical="center"/>
    </xf>
    <xf numFmtId="0" fontId="36" fillId="0" borderId="34" xfId="32" applyFont="1" applyBorder="1" applyAlignment="1">
      <alignment horizontal="left" vertical="center"/>
    </xf>
    <xf numFmtId="0" fontId="36" fillId="0" borderId="35" xfId="32" applyFont="1" applyBorder="1" applyAlignment="1">
      <alignment horizontal="left" vertical="center"/>
    </xf>
    <xf numFmtId="0" fontId="36" fillId="0" borderId="44" xfId="32" applyFont="1" applyBorder="1" applyAlignment="1">
      <alignment horizontal="left" vertical="center"/>
    </xf>
    <xf numFmtId="0" fontId="36" fillId="0" borderId="42" xfId="33" applyFont="1" applyBorder="1" applyAlignment="1">
      <alignment horizontal="center" vertical="center"/>
    </xf>
    <xf numFmtId="167" fontId="27" fillId="0" borderId="45" xfId="24" applyNumberFormat="1" applyFont="1" applyBorder="1" applyAlignment="1">
      <alignment horizontal="center" vertical="center"/>
    </xf>
    <xf numFmtId="0" fontId="27" fillId="0" borderId="26" xfId="32" applyFont="1" applyAlignment="1">
      <alignment vertical="center"/>
    </xf>
    <xf numFmtId="0" fontId="27" fillId="0" borderId="26" xfId="24" applyFont="1" applyBorder="1" applyAlignment="1">
      <alignment horizontal="center" vertical="center" wrapText="1"/>
    </xf>
    <xf numFmtId="0" fontId="27" fillId="0" borderId="26" xfId="24" applyFont="1" applyBorder="1" applyAlignment="1">
      <alignment horizontal="center" vertical="center"/>
    </xf>
    <xf numFmtId="0" fontId="27" fillId="0" borderId="26" xfId="24" applyFont="1" applyBorder="1" applyAlignment="1">
      <alignment vertical="center"/>
    </xf>
    <xf numFmtId="0" fontId="27" fillId="0" borderId="46" xfId="24" applyFont="1" applyBorder="1" applyAlignment="1">
      <alignment vertical="center"/>
    </xf>
    <xf numFmtId="0" fontId="36" fillId="0" borderId="22" xfId="32" applyFont="1" applyBorder="1" applyAlignment="1">
      <alignment horizontal="left" vertical="center"/>
    </xf>
    <xf numFmtId="0" fontId="36" fillId="0" borderId="23" xfId="32" applyFont="1" applyBorder="1" applyAlignment="1">
      <alignment horizontal="left" vertical="center"/>
    </xf>
    <xf numFmtId="0" fontId="36" fillId="0" borderId="47" xfId="32" applyFont="1" applyBorder="1" applyAlignment="1">
      <alignment horizontal="left" vertical="center"/>
    </xf>
    <xf numFmtId="0" fontId="36" fillId="2" borderId="27" xfId="32" quotePrefix="1" applyFont="1" applyFill="1" applyBorder="1" applyAlignment="1">
      <alignment horizontal="left" vertical="center"/>
    </xf>
    <xf numFmtId="38" fontId="41" fillId="0" borderId="35" xfId="34" applyFont="1" applyFill="1" applyBorder="1" applyAlignment="1">
      <alignment horizontal="right" vertical="center"/>
    </xf>
    <xf numFmtId="0" fontId="36" fillId="0" borderId="50" xfId="33" applyFont="1" applyBorder="1" applyAlignment="1">
      <alignment horizontal="center" vertical="center"/>
    </xf>
    <xf numFmtId="0" fontId="36" fillId="0" borderId="0" xfId="30" applyNumberFormat="1" applyFont="1" applyAlignment="1">
      <alignment vertical="center"/>
    </xf>
    <xf numFmtId="0" fontId="43" fillId="0" borderId="28" xfId="32" applyFont="1" applyBorder="1" applyAlignment="1">
      <alignment horizontal="left" vertical="center"/>
    </xf>
    <xf numFmtId="38" fontId="36" fillId="0" borderId="28" xfId="34" applyFont="1" applyFill="1" applyBorder="1" applyAlignment="1">
      <alignment horizontal="right" vertical="center"/>
    </xf>
    <xf numFmtId="0" fontId="36" fillId="0" borderId="28" xfId="30" applyNumberFormat="1" applyFont="1" applyBorder="1" applyAlignment="1">
      <alignment horizontal="left" vertical="center"/>
    </xf>
    <xf numFmtId="0" fontId="36" fillId="5" borderId="0" xfId="24" applyFont="1" applyFill="1" applyAlignment="1">
      <alignment vertical="center"/>
    </xf>
    <xf numFmtId="174" fontId="39" fillId="0" borderId="25" xfId="31" applyFont="1" applyBorder="1" applyAlignment="1">
      <alignment horizontal="center" vertical="center"/>
    </xf>
    <xf numFmtId="0" fontId="39" fillId="0" borderId="28" xfId="32" applyFont="1" applyBorder="1" applyAlignment="1">
      <alignment vertical="center"/>
    </xf>
    <xf numFmtId="0" fontId="39" fillId="0" borderId="39" xfId="32" applyFont="1" applyBorder="1" applyAlignment="1">
      <alignment vertical="center"/>
    </xf>
    <xf numFmtId="38" fontId="41" fillId="0" borderId="51" xfId="34" applyFont="1" applyFill="1" applyBorder="1" applyAlignment="1">
      <alignment horizontal="right" vertical="center"/>
    </xf>
    <xf numFmtId="3" fontId="44" fillId="0" borderId="52" xfId="34" applyNumberFormat="1" applyFont="1" applyFill="1" applyBorder="1" applyAlignment="1">
      <alignment horizontal="right" vertical="center"/>
    </xf>
    <xf numFmtId="166" fontId="38" fillId="0" borderId="20" xfId="35" applyNumberFormat="1" applyFont="1" applyBorder="1" applyAlignment="1">
      <alignment vertical="center"/>
    </xf>
    <xf numFmtId="0" fontId="13" fillId="0" borderId="0" xfId="24" applyFont="1" applyAlignment="1">
      <alignment horizontal="center" vertical="center"/>
    </xf>
    <xf numFmtId="0" fontId="13" fillId="0" borderId="0" xfId="24" applyFont="1" applyAlignment="1">
      <alignment horizontal="centerContinuous" vertical="center"/>
    </xf>
    <xf numFmtId="0" fontId="13" fillId="0" borderId="0" xfId="24" applyFont="1" applyAlignment="1">
      <alignment horizontal="right" vertical="center"/>
    </xf>
    <xf numFmtId="0" fontId="21" fillId="0" borderId="0" xfId="24" applyFont="1" applyAlignment="1">
      <alignment horizontal="left" vertical="center"/>
    </xf>
    <xf numFmtId="0" fontId="21" fillId="0" borderId="53" xfId="24" applyFont="1" applyBorder="1" applyAlignment="1">
      <alignment vertical="center"/>
    </xf>
    <xf numFmtId="0" fontId="30" fillId="3" borderId="54" xfId="2" applyFont="1" applyFill="1" applyBorder="1">
      <alignment horizontal="center" vertical="center" wrapText="1"/>
    </xf>
    <xf numFmtId="174" fontId="27" fillId="0" borderId="25" xfId="24" applyNumberFormat="1" applyFont="1" applyBorder="1" applyAlignment="1">
      <alignment horizontal="center" vertical="center"/>
    </xf>
    <xf numFmtId="4" fontId="27" fillId="0" borderId="27" xfId="24" applyNumberFormat="1" applyFont="1" applyBorder="1" applyAlignment="1">
      <alignment vertical="center"/>
    </xf>
    <xf numFmtId="4" fontId="27" fillId="0" borderId="28" xfId="24" applyNumberFormat="1" applyFont="1" applyBorder="1" applyAlignment="1">
      <alignment vertical="center"/>
    </xf>
    <xf numFmtId="174" fontId="39" fillId="0" borderId="25" xfId="24" applyNumberFormat="1" applyFont="1" applyBorder="1" applyAlignment="1">
      <alignment horizontal="center" vertical="center"/>
    </xf>
    <xf numFmtId="0" fontId="36" fillId="0" borderId="31" xfId="24" applyFont="1" applyBorder="1" applyAlignment="1">
      <alignment horizontal="center" vertical="center"/>
    </xf>
    <xf numFmtId="0" fontId="36" fillId="0" borderId="33" xfId="36" applyFont="1" applyBorder="1" applyAlignment="1">
      <alignment horizontal="center" vertical="center"/>
    </xf>
    <xf numFmtId="38" fontId="41" fillId="0" borderId="61" xfId="28" applyNumberFormat="1" applyFont="1" applyBorder="1" applyAlignment="1">
      <alignment vertical="center"/>
    </xf>
    <xf numFmtId="0" fontId="39" fillId="0" borderId="28" xfId="24" applyFont="1" applyBorder="1" applyAlignment="1">
      <alignment horizontal="left" vertical="center" wrapText="1"/>
    </xf>
    <xf numFmtId="0" fontId="36" fillId="0" borderId="62" xfId="36" applyFont="1" applyBorder="1" applyAlignment="1">
      <alignment horizontal="center" vertical="center"/>
    </xf>
    <xf numFmtId="0" fontId="41" fillId="0" borderId="23" xfId="36" applyFont="1" applyBorder="1" applyAlignment="1">
      <alignment vertical="center"/>
    </xf>
    <xf numFmtId="38" fontId="41" fillId="0" borderId="8" xfId="36" applyNumberFormat="1" applyFont="1" applyBorder="1" applyAlignment="1">
      <alignment vertical="center"/>
    </xf>
    <xf numFmtId="0" fontId="27" fillId="0" borderId="27" xfId="24" applyFont="1" applyBorder="1" applyAlignment="1">
      <alignment horizontal="left" vertical="center"/>
    </xf>
    <xf numFmtId="0" fontId="11" fillId="0" borderId="28" xfId="24" applyFont="1" applyBorder="1" applyAlignment="1">
      <alignment horizontal="center" vertical="center"/>
    </xf>
    <xf numFmtId="38" fontId="11" fillId="0" borderId="28" xfId="28" applyNumberFormat="1" applyFont="1" applyFill="1" applyBorder="1" applyAlignment="1">
      <alignment horizontal="right" vertical="center"/>
    </xf>
    <xf numFmtId="38" fontId="11" fillId="0" borderId="23" xfId="28" applyNumberFormat="1" applyFont="1" applyFill="1" applyBorder="1" applyAlignment="1">
      <alignment horizontal="right" vertical="center"/>
    </xf>
    <xf numFmtId="0" fontId="39" fillId="0" borderId="31" xfId="24" quotePrefix="1" applyFont="1" applyBorder="1" applyAlignment="1">
      <alignment horizontal="center" vertical="center"/>
    </xf>
    <xf numFmtId="0" fontId="39" fillId="0" borderId="33" xfId="24" applyFont="1" applyBorder="1" applyAlignment="1">
      <alignment horizontal="center" vertical="center"/>
    </xf>
    <xf numFmtId="0" fontId="41" fillId="0" borderId="28" xfId="36" applyFont="1" applyBorder="1" applyAlignment="1">
      <alignment vertical="center"/>
    </xf>
    <xf numFmtId="0" fontId="20" fillId="0" borderId="28" xfId="24" applyBorder="1" applyAlignment="1">
      <alignment vertical="center"/>
    </xf>
    <xf numFmtId="0" fontId="20" fillId="0" borderId="23" xfId="24" applyBorder="1" applyAlignment="1">
      <alignment vertical="center"/>
    </xf>
    <xf numFmtId="0" fontId="39" fillId="0" borderId="31" xfId="24" applyFont="1" applyBorder="1" applyAlignment="1">
      <alignment horizontal="left" vertical="center"/>
    </xf>
    <xf numFmtId="174" fontId="38" fillId="0" borderId="25" xfId="24" applyNumberFormat="1" applyFont="1" applyBorder="1" applyAlignment="1">
      <alignment horizontal="center" vertical="center"/>
    </xf>
    <xf numFmtId="0" fontId="38" fillId="0" borderId="27" xfId="24" applyFont="1" applyBorder="1" applyAlignment="1">
      <alignment horizontal="left" vertical="center"/>
    </xf>
    <xf numFmtId="38" fontId="39" fillId="0" borderId="28" xfId="24" applyNumberFormat="1" applyFont="1" applyBorder="1" applyAlignment="1">
      <alignment horizontal="center" vertical="center"/>
    </xf>
    <xf numFmtId="0" fontId="39" fillId="0" borderId="28" xfId="24" applyFont="1" applyBorder="1" applyAlignment="1">
      <alignment horizontal="center" vertical="center"/>
    </xf>
    <xf numFmtId="41" fontId="39" fillId="0" borderId="28" xfId="28" applyNumberFormat="1" applyFont="1" applyFill="1" applyBorder="1" applyAlignment="1">
      <alignment horizontal="right" vertical="center"/>
    </xf>
    <xf numFmtId="38" fontId="39" fillId="0" borderId="31" xfId="24" applyNumberFormat="1" applyFont="1" applyBorder="1" applyAlignment="1">
      <alignment horizontal="center" vertical="center"/>
    </xf>
    <xf numFmtId="38" fontId="39" fillId="0" borderId="31" xfId="28" applyNumberFormat="1" applyFont="1" applyFill="1" applyBorder="1" applyAlignment="1">
      <alignment horizontal="center" vertical="center"/>
    </xf>
    <xf numFmtId="0" fontId="38" fillId="0" borderId="27" xfId="36" applyFont="1" applyBorder="1" applyAlignment="1">
      <alignment horizontal="left" vertical="center"/>
    </xf>
    <xf numFmtId="3" fontId="38" fillId="0" borderId="28" xfId="33" applyNumberFormat="1" applyFont="1" applyBorder="1" applyAlignment="1">
      <alignment horizontal="center" vertical="center"/>
    </xf>
    <xf numFmtId="0" fontId="38" fillId="0" borderId="28" xfId="33" applyFont="1" applyBorder="1" applyAlignment="1">
      <alignment horizontal="center" vertical="center"/>
    </xf>
    <xf numFmtId="38" fontId="38" fillId="0" borderId="28" xfId="28" applyNumberFormat="1" applyFont="1" applyFill="1" applyBorder="1" applyAlignment="1">
      <alignment horizontal="right" vertical="center"/>
    </xf>
    <xf numFmtId="0" fontId="39" fillId="0" borderId="25" xfId="36" applyFont="1" applyBorder="1" applyAlignment="1">
      <alignment horizontal="center" vertical="center"/>
    </xf>
    <xf numFmtId="3" fontId="39" fillId="0" borderId="31" xfId="33" applyNumberFormat="1" applyFont="1" applyBorder="1" applyAlignment="1">
      <alignment horizontal="center" vertical="center"/>
    </xf>
    <xf numFmtId="0" fontId="39" fillId="0" borderId="33" xfId="33" applyFont="1" applyBorder="1" applyAlignment="1">
      <alignment horizontal="center" vertical="center"/>
    </xf>
    <xf numFmtId="0" fontId="38" fillId="0" borderId="0" xfId="24" applyFont="1" applyAlignment="1">
      <alignment vertical="center"/>
    </xf>
    <xf numFmtId="41" fontId="41" fillId="0" borderId="8" xfId="36" applyNumberFormat="1" applyFont="1" applyBorder="1" applyAlignment="1">
      <alignment vertical="center"/>
    </xf>
    <xf numFmtId="0" fontId="28" fillId="0" borderId="28" xfId="24" applyFont="1" applyBorder="1" applyAlignment="1">
      <alignment vertical="center"/>
    </xf>
    <xf numFmtId="38" fontId="28" fillId="0" borderId="28" xfId="28" applyNumberFormat="1" applyFont="1" applyBorder="1" applyAlignment="1">
      <alignment vertical="center"/>
    </xf>
    <xf numFmtId="38" fontId="28" fillId="0" borderId="23" xfId="28" applyNumberFormat="1" applyFont="1" applyBorder="1" applyAlignment="1">
      <alignment vertical="center"/>
    </xf>
    <xf numFmtId="0" fontId="11" fillId="0" borderId="28" xfId="24" quotePrefix="1" applyFont="1" applyBorder="1" applyAlignment="1">
      <alignment horizontal="center" vertical="center"/>
    </xf>
    <xf numFmtId="0" fontId="11" fillId="0" borderId="28" xfId="24" applyFont="1" applyBorder="1" applyAlignment="1">
      <alignment horizontal="centerContinuous" vertical="center"/>
    </xf>
    <xf numFmtId="0" fontId="38" fillId="0" borderId="27" xfId="24" applyFont="1" applyBorder="1" applyAlignment="1">
      <alignment vertical="center"/>
    </xf>
    <xf numFmtId="38" fontId="38" fillId="0" borderId="28" xfId="28" applyNumberFormat="1" applyFont="1" applyFill="1" applyBorder="1" applyAlignment="1">
      <alignment horizontal="center" vertical="center"/>
    </xf>
    <xf numFmtId="0" fontId="38" fillId="0" borderId="28" xfId="24" applyFont="1" applyBorder="1" applyAlignment="1">
      <alignment horizontal="center" vertical="center"/>
    </xf>
    <xf numFmtId="38" fontId="41" fillId="0" borderId="28" xfId="28" applyNumberFormat="1" applyFont="1" applyFill="1" applyBorder="1" applyAlignment="1">
      <alignment horizontal="right" vertical="center"/>
    </xf>
    <xf numFmtId="0" fontId="11" fillId="0" borderId="0" xfId="24" applyFont="1" applyAlignment="1">
      <alignment vertical="center"/>
    </xf>
    <xf numFmtId="174" fontId="39" fillId="0" borderId="41" xfId="24" applyNumberFormat="1" applyFont="1" applyBorder="1" applyAlignment="1">
      <alignment horizontal="center" vertical="center"/>
    </xf>
    <xf numFmtId="0" fontId="39" fillId="0" borderId="37" xfId="24" applyFont="1" applyBorder="1" applyAlignment="1">
      <alignment horizontal="center" vertical="center"/>
    </xf>
    <xf numFmtId="0" fontId="39" fillId="0" borderId="63" xfId="24" applyFont="1" applyBorder="1" applyAlignment="1">
      <alignment horizontal="center" vertical="center"/>
    </xf>
    <xf numFmtId="174" fontId="27" fillId="2" borderId="25" xfId="24" applyNumberFormat="1" applyFont="1" applyFill="1" applyBorder="1" applyAlignment="1">
      <alignment horizontal="center" vertical="center"/>
    </xf>
    <xf numFmtId="0" fontId="27" fillId="2" borderId="27" xfId="24" applyFont="1" applyFill="1" applyBorder="1" applyAlignment="1">
      <alignment horizontal="left" vertical="center"/>
    </xf>
    <xf numFmtId="0" fontId="20" fillId="2" borderId="28" xfId="24" applyFill="1" applyBorder="1" applyAlignment="1">
      <alignment vertical="center"/>
    </xf>
    <xf numFmtId="0" fontId="20" fillId="2" borderId="23" xfId="24" applyFill="1" applyBorder="1" applyAlignment="1">
      <alignment vertical="center"/>
    </xf>
    <xf numFmtId="0" fontId="11" fillId="2" borderId="0" xfId="24" applyFont="1" applyFill="1" applyAlignment="1">
      <alignment vertical="center"/>
    </xf>
    <xf numFmtId="0" fontId="39" fillId="0" borderId="31" xfId="24" applyFont="1" applyBorder="1" applyAlignment="1">
      <alignment horizontal="center" vertical="center"/>
    </xf>
    <xf numFmtId="0" fontId="39" fillId="2" borderId="33" xfId="24" applyFont="1" applyFill="1" applyBorder="1" applyAlignment="1">
      <alignment horizontal="center" vertical="center"/>
    </xf>
    <xf numFmtId="174" fontId="39" fillId="2" borderId="25" xfId="24" applyNumberFormat="1" applyFont="1" applyFill="1" applyBorder="1" applyAlignment="1">
      <alignment horizontal="center" vertical="center"/>
    </xf>
    <xf numFmtId="38" fontId="41" fillId="0" borderId="53" xfId="28" applyNumberFormat="1" applyFont="1" applyBorder="1" applyAlignment="1">
      <alignment vertical="center"/>
    </xf>
    <xf numFmtId="38" fontId="41" fillId="0" borderId="66" xfId="28" applyNumberFormat="1" applyFont="1" applyBorder="1" applyAlignment="1">
      <alignment vertical="center"/>
    </xf>
    <xf numFmtId="38" fontId="41" fillId="0" borderId="18" xfId="34" applyFont="1" applyFill="1" applyBorder="1" applyAlignment="1">
      <alignment vertical="center"/>
    </xf>
    <xf numFmtId="0" fontId="11" fillId="0" borderId="0" xfId="24" applyFont="1" applyAlignment="1">
      <alignment horizontal="center" vertical="center"/>
    </xf>
    <xf numFmtId="0" fontId="11" fillId="0" borderId="0" xfId="24" applyFont="1" applyAlignment="1">
      <alignment horizontal="centerContinuous" vertical="center"/>
    </xf>
    <xf numFmtId="38" fontId="11" fillId="0" borderId="0" xfId="28" applyNumberFormat="1" applyFont="1" applyBorder="1" applyAlignment="1">
      <alignment horizontal="right" vertical="center"/>
    </xf>
    <xf numFmtId="38" fontId="11" fillId="0" borderId="0" xfId="28" applyNumberFormat="1" applyFont="1" applyAlignment="1">
      <alignment horizontal="right" vertical="center"/>
    </xf>
    <xf numFmtId="0" fontId="4" fillId="0" borderId="0" xfId="24" applyFont="1" applyAlignment="1">
      <alignment vertical="center"/>
    </xf>
    <xf numFmtId="0" fontId="4" fillId="0" borderId="0" xfId="24" applyFont="1" applyAlignment="1">
      <alignment horizontal="center" vertical="center"/>
    </xf>
    <xf numFmtId="0" fontId="4" fillId="0" borderId="0" xfId="24" applyFont="1" applyAlignment="1">
      <alignment horizontal="centerContinuous" vertical="center"/>
    </xf>
    <xf numFmtId="38" fontId="4" fillId="0" borderId="0" xfId="28" applyNumberFormat="1" applyFont="1" applyAlignment="1">
      <alignment horizontal="right" vertical="center"/>
    </xf>
    <xf numFmtId="0" fontId="21" fillId="0" borderId="0" xfId="35" applyFont="1" applyAlignment="1">
      <alignment vertical="center"/>
    </xf>
    <xf numFmtId="38" fontId="21" fillId="0" borderId="0" xfId="28" applyNumberFormat="1" applyFont="1" applyFill="1" applyAlignment="1">
      <alignment horizontal="center" vertical="center"/>
    </xf>
    <xf numFmtId="38" fontId="21" fillId="0" borderId="0" xfId="28" applyNumberFormat="1" applyFont="1" applyAlignment="1">
      <alignment vertical="center"/>
    </xf>
    <xf numFmtId="38" fontId="21" fillId="0" borderId="0" xfId="28" applyNumberFormat="1" applyFont="1" applyAlignment="1">
      <alignment horizontal="right" vertical="center"/>
    </xf>
    <xf numFmtId="38" fontId="21" fillId="0" borderId="0" xfId="28" applyNumberFormat="1" applyFont="1" applyBorder="1" applyAlignment="1">
      <alignment horizontal="right" vertical="center"/>
    </xf>
    <xf numFmtId="0" fontId="21" fillId="0" borderId="0" xfId="35" applyFont="1" applyAlignment="1">
      <alignment horizontal="left" vertical="center"/>
    </xf>
    <xf numFmtId="38" fontId="21" fillId="0" borderId="0" xfId="28" applyNumberFormat="1" applyFont="1" applyAlignment="1">
      <alignment horizontal="center" vertical="center"/>
    </xf>
    <xf numFmtId="38" fontId="21" fillId="0" borderId="0" xfId="28" applyNumberFormat="1" applyFont="1" applyBorder="1" applyAlignment="1">
      <alignment vertical="center"/>
    </xf>
    <xf numFmtId="38" fontId="21" fillId="0" borderId="0" xfId="28" applyNumberFormat="1" applyFont="1" applyFill="1" applyAlignment="1">
      <alignment horizontal="right" vertical="center"/>
    </xf>
    <xf numFmtId="0" fontId="21" fillId="0" borderId="0" xfId="35" applyFont="1" applyAlignment="1">
      <alignment horizontal="center" vertical="center"/>
    </xf>
    <xf numFmtId="0" fontId="29" fillId="0" borderId="0" xfId="35" applyFont="1" applyAlignment="1">
      <alignment vertical="center"/>
    </xf>
    <xf numFmtId="0" fontId="45" fillId="2" borderId="0" xfId="35" applyFont="1" applyFill="1" applyAlignment="1">
      <alignment horizontal="center" vertical="center"/>
    </xf>
    <xf numFmtId="0" fontId="45" fillId="2" borderId="0" xfId="35" applyFont="1" applyFill="1" applyAlignment="1">
      <alignment vertical="center"/>
    </xf>
    <xf numFmtId="38" fontId="45" fillId="2" borderId="0" xfId="28" applyNumberFormat="1" applyFont="1" applyFill="1" applyAlignment="1">
      <alignment vertical="center"/>
    </xf>
    <xf numFmtId="167" fontId="47" fillId="0" borderId="78" xfId="37" applyFont="1" applyBorder="1" applyAlignment="1">
      <alignment horizontal="center" vertical="center"/>
    </xf>
    <xf numFmtId="167" fontId="47" fillId="0" borderId="56" xfId="37" applyFont="1" applyBorder="1" applyAlignment="1">
      <alignment horizontal="left" vertical="center"/>
    </xf>
    <xf numFmtId="0" fontId="30" fillId="0" borderId="57" xfId="35" applyFont="1" applyBorder="1" applyAlignment="1">
      <alignment horizontal="center" vertical="center"/>
    </xf>
    <xf numFmtId="0" fontId="30" fillId="0" borderId="57" xfId="35" applyFont="1" applyBorder="1" applyAlignment="1">
      <alignment vertical="center"/>
    </xf>
    <xf numFmtId="38" fontId="30" fillId="0" borderId="57" xfId="28" applyNumberFormat="1" applyFont="1" applyFill="1" applyBorder="1" applyAlignment="1">
      <alignment horizontal="right" vertical="center"/>
    </xf>
    <xf numFmtId="38" fontId="30" fillId="0" borderId="79" xfId="28" applyNumberFormat="1" applyFont="1" applyFill="1" applyBorder="1" applyAlignment="1">
      <alignment horizontal="right" vertical="center"/>
    </xf>
    <xf numFmtId="38" fontId="39" fillId="0" borderId="80" xfId="28" applyNumberFormat="1" applyFont="1" applyFill="1" applyBorder="1" applyAlignment="1">
      <alignment horizontal="right" vertical="center"/>
    </xf>
    <xf numFmtId="0" fontId="30" fillId="0" borderId="0" xfId="35" applyFont="1" applyAlignment="1">
      <alignment vertical="center"/>
    </xf>
    <xf numFmtId="0" fontId="38" fillId="0" borderId="78" xfId="36" applyFont="1" applyBorder="1" applyAlignment="1">
      <alignment horizontal="center" vertical="center"/>
    </xf>
    <xf numFmtId="0" fontId="39" fillId="0" borderId="0" xfId="35" applyFont="1" applyAlignment="1">
      <alignment vertical="center"/>
    </xf>
    <xf numFmtId="167" fontId="39" fillId="0" borderId="81" xfId="37" applyFont="1" applyBorder="1" applyAlignment="1">
      <alignment horizontal="center" vertical="center"/>
    </xf>
    <xf numFmtId="0" fontId="36" fillId="0" borderId="82" xfId="36" applyFont="1" applyBorder="1" applyAlignment="1">
      <alignment horizontal="left" vertical="center"/>
    </xf>
    <xf numFmtId="0" fontId="39" fillId="0" borderId="58" xfId="38" applyFont="1" applyBorder="1" applyAlignment="1">
      <alignment horizontal="center" vertical="center"/>
    </xf>
    <xf numFmtId="1" fontId="39" fillId="0" borderId="54" xfId="38" applyNumberFormat="1" applyFont="1" applyBorder="1" applyAlignment="1">
      <alignment horizontal="center" vertical="center"/>
    </xf>
    <xf numFmtId="0" fontId="39" fillId="0" borderId="56" xfId="38" applyFont="1" applyBorder="1" applyAlignment="1">
      <alignment horizontal="center" vertical="center"/>
    </xf>
    <xf numFmtId="3" fontId="39" fillId="0" borderId="78" xfId="28" applyNumberFormat="1" applyFont="1" applyFill="1" applyBorder="1" applyAlignment="1">
      <alignment horizontal="right" vertical="center"/>
    </xf>
    <xf numFmtId="3" fontId="39" fillId="0" borderId="80" xfId="28" applyNumberFormat="1" applyFont="1" applyFill="1" applyBorder="1" applyAlignment="1">
      <alignment horizontal="right" vertical="center"/>
    </xf>
    <xf numFmtId="175" fontId="39" fillId="0" borderId="25" xfId="28" applyNumberFormat="1" applyFont="1" applyBorder="1" applyAlignment="1">
      <alignment horizontal="right" vertical="center"/>
    </xf>
    <xf numFmtId="0" fontId="39" fillId="0" borderId="82" xfId="36" applyFont="1" applyBorder="1" applyAlignment="1">
      <alignment horizontal="left" vertical="center"/>
    </xf>
    <xf numFmtId="167" fontId="38" fillId="0" borderId="78" xfId="37" applyFont="1" applyBorder="1" applyAlignment="1">
      <alignment horizontal="center" vertical="center"/>
    </xf>
    <xf numFmtId="0" fontId="38" fillId="0" borderId="56" xfId="36" applyFont="1" applyBorder="1" applyAlignment="1">
      <alignment horizontal="left" vertical="center"/>
    </xf>
    <xf numFmtId="0" fontId="39" fillId="0" borderId="57" xfId="35" applyFont="1" applyBorder="1" applyAlignment="1">
      <alignment horizontal="center" vertical="center"/>
    </xf>
    <xf numFmtId="0" fontId="39" fillId="0" borderId="57" xfId="35" applyFont="1" applyBorder="1" applyAlignment="1">
      <alignment vertical="center"/>
    </xf>
    <xf numFmtId="38" fontId="39" fillId="0" borderId="57" xfId="28" applyNumberFormat="1" applyFont="1" applyFill="1" applyBorder="1" applyAlignment="1">
      <alignment horizontal="right" vertical="center"/>
    </xf>
    <xf numFmtId="38" fontId="39" fillId="0" borderId="79" xfId="28" applyNumberFormat="1" applyFont="1" applyFill="1" applyBorder="1" applyAlignment="1">
      <alignment horizontal="right" vertical="center"/>
    </xf>
    <xf numFmtId="0" fontId="48" fillId="0" borderId="58" xfId="38" applyFont="1" applyBorder="1" applyAlignment="1">
      <alignment horizontal="center" vertical="center"/>
    </xf>
    <xf numFmtId="1" fontId="48" fillId="0" borderId="54" xfId="38" applyNumberFormat="1" applyFont="1" applyBorder="1" applyAlignment="1">
      <alignment horizontal="center" vertical="center"/>
    </xf>
    <xf numFmtId="0" fontId="48" fillId="0" borderId="56" xfId="38" applyFont="1" applyBorder="1" applyAlignment="1">
      <alignment horizontal="center" vertical="center"/>
    </xf>
    <xf numFmtId="0" fontId="49" fillId="0" borderId="0" xfId="35" applyFont="1" applyAlignment="1">
      <alignment vertical="center"/>
    </xf>
    <xf numFmtId="0" fontId="39" fillId="0" borderId="57" xfId="35" applyFont="1" applyBorder="1" applyAlignment="1">
      <alignment horizontal="left" vertical="center"/>
    </xf>
    <xf numFmtId="0" fontId="39" fillId="0" borderId="57" xfId="35" applyFont="1" applyBorder="1" applyAlignment="1">
      <alignment horizontal="right" vertical="center"/>
    </xf>
    <xf numFmtId="3" fontId="39" fillId="0" borderId="79" xfId="35" applyNumberFormat="1" applyFont="1" applyBorder="1" applyAlignment="1">
      <alignment horizontal="right" vertical="center"/>
    </xf>
    <xf numFmtId="38" fontId="39" fillId="0" borderId="58" xfId="39" applyFont="1" applyFill="1" applyBorder="1" applyAlignment="1">
      <alignment vertical="center"/>
    </xf>
    <xf numFmtId="38" fontId="39" fillId="0" borderId="58" xfId="39" applyFont="1" applyFill="1" applyBorder="1" applyAlignment="1">
      <alignment horizontal="center" vertical="center"/>
    </xf>
    <xf numFmtId="176" fontId="39" fillId="0" borderId="81" xfId="36" applyNumberFormat="1" applyFont="1" applyBorder="1" applyAlignment="1">
      <alignment horizontal="center" vertical="center"/>
    </xf>
    <xf numFmtId="0" fontId="39" fillId="0" borderId="54" xfId="38" applyFont="1" applyBorder="1" applyAlignment="1">
      <alignment horizontal="center" vertical="center"/>
    </xf>
    <xf numFmtId="167" fontId="39" fillId="0" borderId="81" xfId="2" applyNumberFormat="1" applyFont="1" applyBorder="1">
      <alignment horizontal="center" vertical="center" wrapText="1"/>
    </xf>
    <xf numFmtId="3" fontId="36" fillId="0" borderId="54" xfId="35" applyNumberFormat="1" applyFont="1" applyBorder="1" applyAlignment="1">
      <alignment horizontal="center" vertical="center"/>
    </xf>
    <xf numFmtId="3" fontId="39" fillId="0" borderId="56" xfId="38" applyNumberFormat="1" applyFont="1" applyBorder="1" applyAlignment="1">
      <alignment horizontal="center" vertical="center"/>
    </xf>
    <xf numFmtId="38" fontId="38" fillId="0" borderId="26" xfId="28" applyNumberFormat="1" applyFont="1" applyFill="1" applyBorder="1" applyAlignment="1">
      <alignment vertical="center"/>
    </xf>
    <xf numFmtId="38" fontId="38" fillId="0" borderId="8" xfId="28" applyNumberFormat="1" applyFont="1" applyFill="1" applyBorder="1" applyAlignment="1">
      <alignment vertical="center"/>
    </xf>
    <xf numFmtId="38" fontId="38" fillId="0" borderId="83" xfId="28" applyNumberFormat="1" applyFont="1" applyFill="1" applyBorder="1" applyAlignment="1">
      <alignment vertical="center"/>
    </xf>
    <xf numFmtId="0" fontId="50" fillId="0" borderId="57" xfId="35" applyFont="1" applyBorder="1" applyAlignment="1">
      <alignment horizontal="center" vertical="center"/>
    </xf>
    <xf numFmtId="0" fontId="50" fillId="0" borderId="57" xfId="35" applyFont="1" applyBorder="1" applyAlignment="1">
      <alignment vertical="center"/>
    </xf>
    <xf numFmtId="0" fontId="50" fillId="0" borderId="57" xfId="35" applyFont="1" applyBorder="1" applyAlignment="1">
      <alignment horizontal="right" vertical="center"/>
    </xf>
    <xf numFmtId="38" fontId="50" fillId="0" borderId="57" xfId="28" applyNumberFormat="1" applyFont="1" applyFill="1" applyBorder="1" applyAlignment="1">
      <alignment horizontal="right" vertical="center"/>
    </xf>
    <xf numFmtId="38" fontId="51" fillId="0" borderId="14" xfId="28" applyNumberFormat="1" applyFont="1" applyFill="1" applyBorder="1" applyAlignment="1">
      <alignment horizontal="right" vertical="center"/>
    </xf>
    <xf numFmtId="0" fontId="52" fillId="0" borderId="0" xfId="35" applyFont="1" applyAlignment="1">
      <alignment vertical="center"/>
    </xf>
    <xf numFmtId="176" fontId="38" fillId="0" borderId="78" xfId="36" applyNumberFormat="1" applyFont="1" applyBorder="1" applyAlignment="1">
      <alignment horizontal="center" vertical="center"/>
    </xf>
    <xf numFmtId="4" fontId="38" fillId="0" borderId="56" xfId="36" applyNumberFormat="1" applyFont="1" applyBorder="1" applyAlignment="1">
      <alignment horizontal="left" vertical="center"/>
    </xf>
    <xf numFmtId="0" fontId="48" fillId="0" borderId="57" xfId="35" applyFont="1" applyBorder="1" applyAlignment="1">
      <alignment horizontal="center" vertical="center"/>
    </xf>
    <xf numFmtId="0" fontId="48" fillId="0" borderId="57" xfId="35" applyFont="1" applyBorder="1" applyAlignment="1">
      <alignment vertical="center"/>
    </xf>
    <xf numFmtId="38" fontId="48" fillId="0" borderId="57" xfId="28" applyNumberFormat="1" applyFont="1" applyFill="1" applyBorder="1" applyAlignment="1">
      <alignment horizontal="right" vertical="center"/>
    </xf>
    <xf numFmtId="38" fontId="48" fillId="0" borderId="79" xfId="28" applyNumberFormat="1" applyFont="1" applyFill="1" applyBorder="1" applyAlignment="1">
      <alignment horizontal="right" vertical="center"/>
    </xf>
    <xf numFmtId="0" fontId="53" fillId="0" borderId="0" xfId="35" applyFont="1" applyAlignment="1">
      <alignment vertical="center"/>
    </xf>
    <xf numFmtId="0" fontId="48" fillId="0" borderId="54" xfId="38" applyFont="1" applyBorder="1" applyAlignment="1">
      <alignment horizontal="center" vertical="center"/>
    </xf>
    <xf numFmtId="0" fontId="48" fillId="0" borderId="57" xfId="36" applyFont="1" applyBorder="1" applyAlignment="1">
      <alignment vertical="center"/>
    </xf>
    <xf numFmtId="0" fontId="48" fillId="0" borderId="57" xfId="38" applyFont="1" applyBorder="1" applyAlignment="1">
      <alignment horizontal="center" vertical="center"/>
    </xf>
    <xf numFmtId="4" fontId="38" fillId="0" borderId="78" xfId="36" applyNumberFormat="1" applyFont="1" applyBorder="1" applyAlignment="1">
      <alignment horizontal="center" vertical="center"/>
    </xf>
    <xf numFmtId="0" fontId="38" fillId="6" borderId="56" xfId="36" applyFont="1" applyFill="1" applyBorder="1" applyAlignment="1">
      <alignment horizontal="left" vertical="center"/>
    </xf>
    <xf numFmtId="0" fontId="48" fillId="0" borderId="57" xfId="35" applyFont="1" applyBorder="1" applyAlignment="1">
      <alignment horizontal="right" vertical="center"/>
    </xf>
    <xf numFmtId="38" fontId="48" fillId="0" borderId="79" xfId="28" applyNumberFormat="1" applyFont="1" applyFill="1" applyBorder="1" applyAlignment="1">
      <alignment vertical="center"/>
    </xf>
    <xf numFmtId="176" fontId="54" fillId="0" borderId="78" xfId="36" applyNumberFormat="1" applyFont="1" applyBorder="1" applyAlignment="1">
      <alignment horizontal="center" vertical="center"/>
    </xf>
    <xf numFmtId="4" fontId="54" fillId="0" borderId="56" xfId="36" applyNumberFormat="1" applyFont="1" applyBorder="1" applyAlignment="1">
      <alignment horizontal="left" vertical="center"/>
    </xf>
    <xf numFmtId="4" fontId="55" fillId="0" borderId="57" xfId="36" applyNumberFormat="1" applyFont="1" applyBorder="1" applyAlignment="1">
      <alignment vertical="center"/>
    </xf>
    <xf numFmtId="38" fontId="55" fillId="0" borderId="57" xfId="28" applyNumberFormat="1" applyFont="1" applyFill="1" applyBorder="1" applyAlignment="1">
      <alignment vertical="center"/>
    </xf>
    <xf numFmtId="38" fontId="55" fillId="0" borderId="79" xfId="28" applyNumberFormat="1" applyFont="1" applyFill="1" applyBorder="1" applyAlignment="1">
      <alignment vertical="center"/>
    </xf>
    <xf numFmtId="0" fontId="56" fillId="0" borderId="0" xfId="35" applyFont="1" applyAlignment="1">
      <alignment horizontal="left" vertical="center"/>
    </xf>
    <xf numFmtId="167" fontId="57" fillId="0" borderId="81" xfId="37" applyFont="1" applyBorder="1" applyAlignment="1">
      <alignment horizontal="center" vertical="center"/>
    </xf>
    <xf numFmtId="0" fontId="58" fillId="0" borderId="58" xfId="38" applyFont="1" applyBorder="1" applyAlignment="1">
      <alignment horizontal="center" vertical="center"/>
    </xf>
    <xf numFmtId="0" fontId="58" fillId="0" borderId="54" xfId="38" applyFont="1" applyBorder="1" applyAlignment="1">
      <alignment horizontal="center" vertical="center"/>
    </xf>
    <xf numFmtId="0" fontId="56" fillId="0" borderId="0" xfId="35" applyFont="1" applyAlignment="1">
      <alignment vertical="center"/>
    </xf>
    <xf numFmtId="0" fontId="59" fillId="0" borderId="0" xfId="35" applyFont="1" applyAlignment="1">
      <alignment vertical="center"/>
    </xf>
    <xf numFmtId="176" fontId="48" fillId="0" borderId="81" xfId="36" applyNumberFormat="1" applyFont="1" applyBorder="1" applyAlignment="1">
      <alignment horizontal="center" vertical="center"/>
    </xf>
    <xf numFmtId="0" fontId="39" fillId="0" borderId="0" xfId="35" applyFont="1" applyAlignment="1">
      <alignment horizontal="left" vertical="center"/>
    </xf>
    <xf numFmtId="38" fontId="39" fillId="0" borderId="56" xfId="39" applyFont="1" applyFill="1" applyBorder="1" applyAlignment="1">
      <alignment vertical="center"/>
    </xf>
    <xf numFmtId="4" fontId="39" fillId="0" borderId="57" xfId="35" applyNumberFormat="1" applyFont="1" applyBorder="1" applyAlignment="1">
      <alignment horizontal="left" vertical="center"/>
    </xf>
    <xf numFmtId="4" fontId="39" fillId="0" borderId="57" xfId="35" applyNumberFormat="1" applyFont="1" applyBorder="1" applyAlignment="1">
      <alignment horizontal="center" vertical="center"/>
    </xf>
    <xf numFmtId="4" fontId="39" fillId="0" borderId="57" xfId="35" applyNumberFormat="1" applyFont="1" applyBorder="1" applyAlignment="1">
      <alignment vertical="center"/>
    </xf>
    <xf numFmtId="4" fontId="39" fillId="0" borderId="78" xfId="36" applyNumberFormat="1" applyFont="1" applyBorder="1" applyAlignment="1">
      <alignment horizontal="center" vertical="center"/>
    </xf>
    <xf numFmtId="38" fontId="39" fillId="0" borderId="57" xfId="39" applyFont="1" applyFill="1" applyBorder="1" applyAlignment="1">
      <alignment vertical="center"/>
    </xf>
    <xf numFmtId="3" fontId="39" fillId="0" borderId="54" xfId="38" applyNumberFormat="1" applyFont="1" applyBorder="1" applyAlignment="1">
      <alignment horizontal="center" vertical="center"/>
    </xf>
    <xf numFmtId="4" fontId="39" fillId="0" borderId="54" xfId="38" applyNumberFormat="1" applyFont="1" applyBorder="1" applyAlignment="1">
      <alignment horizontal="center" vertical="center"/>
    </xf>
    <xf numFmtId="176" fontId="39" fillId="0" borderId="78" xfId="36" applyNumberFormat="1" applyFont="1" applyBorder="1" applyAlignment="1">
      <alignment horizontal="center" vertical="center"/>
    </xf>
    <xf numFmtId="174" fontId="27" fillId="0" borderId="84" xfId="31" applyFont="1" applyBorder="1" applyAlignment="1">
      <alignment horizontal="center" vertical="center"/>
    </xf>
    <xf numFmtId="0" fontId="27" fillId="0" borderId="27" xfId="36" applyFont="1" applyBorder="1" applyAlignment="1">
      <alignment horizontal="left" vertical="center"/>
    </xf>
    <xf numFmtId="0" fontId="60" fillId="0" borderId="28" xfId="36" applyFont="1" applyBorder="1" applyAlignment="1">
      <alignment horizontal="left" vertical="center"/>
    </xf>
    <xf numFmtId="0" fontId="60" fillId="0" borderId="28" xfId="38" applyFont="1" applyBorder="1" applyAlignment="1">
      <alignment horizontal="center" vertical="center"/>
    </xf>
    <xf numFmtId="0" fontId="39" fillId="0" borderId="28" xfId="38" applyFont="1" applyBorder="1" applyAlignment="1">
      <alignment horizontal="center" vertical="center"/>
    </xf>
    <xf numFmtId="38" fontId="39" fillId="0" borderId="28" xfId="28" applyNumberFormat="1" applyFont="1" applyFill="1" applyBorder="1" applyAlignment="1">
      <alignment horizontal="right" vertical="center"/>
    </xf>
    <xf numFmtId="38" fontId="39" fillId="0" borderId="85" xfId="28" applyNumberFormat="1" applyFont="1" applyFill="1" applyBorder="1" applyAlignment="1">
      <alignment horizontal="right" vertical="center"/>
    </xf>
    <xf numFmtId="174" fontId="39" fillId="0" borderId="84" xfId="31" applyFont="1" applyBorder="1" applyAlignment="1">
      <alignment horizontal="center" vertical="center" wrapText="1"/>
    </xf>
    <xf numFmtId="0" fontId="39" fillId="0" borderId="32" xfId="38" applyFont="1" applyBorder="1" applyAlignment="1">
      <alignment horizontal="center" vertical="center"/>
    </xf>
    <xf numFmtId="0" fontId="39" fillId="0" borderId="27" xfId="36" applyFont="1" applyBorder="1" applyAlignment="1">
      <alignment horizontal="left" vertical="center"/>
    </xf>
    <xf numFmtId="0" fontId="39" fillId="0" borderId="39" xfId="36" applyFont="1" applyBorder="1" applyAlignment="1">
      <alignment horizontal="left" vertical="center"/>
    </xf>
    <xf numFmtId="0" fontId="39" fillId="0" borderId="57" xfId="38" applyFont="1" applyBorder="1" applyAlignment="1">
      <alignment horizontal="center" vertical="center"/>
    </xf>
    <xf numFmtId="0" fontId="39" fillId="0" borderId="80" xfId="38" applyFont="1" applyBorder="1" applyAlignment="1">
      <alignment horizontal="center" vertical="center"/>
    </xf>
    <xf numFmtId="167" fontId="47" fillId="0" borderId="86" xfId="37" applyFont="1" applyBorder="1" applyAlignment="1">
      <alignment horizontal="center" vertical="center"/>
    </xf>
    <xf numFmtId="167" fontId="47" fillId="0" borderId="12" xfId="37" applyFont="1" applyBorder="1" applyAlignment="1">
      <alignment horizontal="left" vertical="center"/>
    </xf>
    <xf numFmtId="0" fontId="30" fillId="0" borderId="26" xfId="35" applyFont="1" applyBorder="1" applyAlignment="1">
      <alignment horizontal="center" vertical="center"/>
    </xf>
    <xf numFmtId="0" fontId="30" fillId="0" borderId="26" xfId="35" applyFont="1" applyBorder="1" applyAlignment="1">
      <alignment vertical="center"/>
    </xf>
    <xf numFmtId="38" fontId="30" fillId="0" borderId="26" xfId="28" applyNumberFormat="1" applyFont="1" applyFill="1" applyBorder="1" applyAlignment="1">
      <alignment horizontal="right" vertical="center"/>
    </xf>
    <xf numFmtId="174" fontId="39" fillId="0" borderId="87" xfId="31" applyFont="1" applyBorder="1" applyAlignment="1" applyProtection="1">
      <alignment horizontal="center" vertical="center"/>
      <protection locked="0"/>
    </xf>
    <xf numFmtId="0" fontId="39" fillId="0" borderId="56" xfId="36" applyFont="1" applyBorder="1" applyAlignment="1">
      <alignment vertical="center"/>
    </xf>
    <xf numFmtId="0" fontId="39" fillId="0" borderId="58" xfId="36" applyFont="1" applyBorder="1" applyAlignment="1">
      <alignment vertical="center"/>
    </xf>
    <xf numFmtId="38" fontId="38" fillId="0" borderId="91" xfId="28" applyNumberFormat="1" applyFont="1" applyFill="1" applyBorder="1" applyAlignment="1">
      <alignment vertical="center"/>
    </xf>
    <xf numFmtId="38" fontId="38" fillId="0" borderId="92" xfId="28" applyNumberFormat="1" applyFont="1" applyFill="1" applyBorder="1" applyAlignment="1">
      <alignment vertical="center"/>
    </xf>
    <xf numFmtId="0" fontId="12" fillId="0" borderId="0" xfId="35" applyFont="1" applyAlignment="1">
      <alignment vertical="center"/>
    </xf>
    <xf numFmtId="0" fontId="12" fillId="0" borderId="0" xfId="35" applyFont="1" applyAlignment="1">
      <alignment horizontal="center" vertical="center"/>
    </xf>
    <xf numFmtId="0" fontId="12" fillId="0" borderId="0" xfId="35" applyFont="1" applyAlignment="1">
      <alignment horizontal="centerContinuous" vertical="center"/>
    </xf>
    <xf numFmtId="38" fontId="12" fillId="0" borderId="0" xfId="28" applyNumberFormat="1" applyFont="1" applyAlignment="1">
      <alignment horizontal="right" vertical="center"/>
    </xf>
    <xf numFmtId="38" fontId="12" fillId="0" borderId="0" xfId="28" applyNumberFormat="1" applyFont="1" applyBorder="1" applyAlignment="1">
      <alignment horizontal="right" vertical="center"/>
    </xf>
    <xf numFmtId="38" fontId="12" fillId="0" borderId="0" xfId="35" applyNumberFormat="1" applyFont="1" applyAlignment="1">
      <alignment vertical="center"/>
    </xf>
    <xf numFmtId="0" fontId="8" fillId="7" borderId="18" xfId="23" applyFont="1" applyFill="1" applyBorder="1" applyAlignment="1">
      <alignment horizontal="center" vertical="center" wrapText="1"/>
    </xf>
    <xf numFmtId="0" fontId="4" fillId="0" borderId="0" xfId="4"/>
    <xf numFmtId="0" fontId="4" fillId="0" borderId="0" xfId="4" applyAlignment="1">
      <alignment horizontal="center"/>
    </xf>
    <xf numFmtId="0" fontId="62" fillId="0" borderId="0" xfId="4" applyNumberFormat="1" applyFont="1"/>
    <xf numFmtId="0" fontId="62" fillId="0" borderId="54" xfId="4" applyNumberFormat="1" applyFont="1" applyBorder="1" applyAlignment="1">
      <alignment vertical="center"/>
    </xf>
    <xf numFmtId="0" fontId="62" fillId="0" borderId="54" xfId="4" applyNumberFormat="1" applyFont="1" applyBorder="1" applyAlignment="1">
      <alignment horizontal="center" vertical="center"/>
    </xf>
    <xf numFmtId="0" fontId="62" fillId="0" borderId="54" xfId="4" applyNumberFormat="1" applyFont="1" applyBorder="1" applyAlignment="1">
      <alignment horizontal="center" wrapText="1"/>
    </xf>
    <xf numFmtId="0" fontId="4" fillId="0" borderId="54" xfId="4" applyBorder="1"/>
    <xf numFmtId="0" fontId="62" fillId="0" borderId="54" xfId="4" applyNumberFormat="1" applyFont="1" applyBorder="1"/>
    <xf numFmtId="0" fontId="62" fillId="0" borderId="54" xfId="4" applyNumberFormat="1" applyFont="1" applyBorder="1" applyAlignment="1">
      <alignment horizontal="center"/>
    </xf>
    <xf numFmtId="177" fontId="62" fillId="0" borderId="54" xfId="4" applyNumberFormat="1" applyFont="1" applyBorder="1" applyAlignment="1">
      <alignment horizontal="center"/>
    </xf>
    <xf numFmtId="0" fontId="4" fillId="0" borderId="54" xfId="4" applyBorder="1" applyAlignment="1">
      <alignment horizontal="center"/>
    </xf>
    <xf numFmtId="1" fontId="63" fillId="0" borderId="54" xfId="4" applyNumberFormat="1" applyFont="1" applyBorder="1"/>
    <xf numFmtId="0" fontId="63" fillId="0" borderId="54" xfId="4" applyNumberFormat="1" applyFont="1" applyBorder="1" applyAlignment="1">
      <alignment horizontal="left" vertical="top" wrapText="1"/>
    </xf>
    <xf numFmtId="3" fontId="63" fillId="0" borderId="54" xfId="4" applyNumberFormat="1" applyFont="1" applyBorder="1" applyAlignment="1">
      <alignment vertical="center"/>
    </xf>
    <xf numFmtId="3" fontId="63" fillId="0" borderId="54" xfId="4" applyNumberFormat="1" applyFont="1" applyBorder="1" applyAlignment="1">
      <alignment horizontal="center" vertical="center"/>
    </xf>
    <xf numFmtId="1" fontId="63" fillId="0" borderId="54" xfId="4" applyNumberFormat="1" applyFont="1" applyBorder="1" applyAlignment="1">
      <alignment horizontal="center" vertical="center"/>
    </xf>
    <xf numFmtId="0" fontId="63" fillId="0" borderId="54" xfId="4" applyNumberFormat="1" applyFont="1" applyBorder="1" applyAlignment="1">
      <alignment horizontal="center" vertical="center"/>
    </xf>
    <xf numFmtId="0" fontId="63" fillId="0" borderId="54" xfId="4" applyNumberFormat="1" applyFont="1" applyBorder="1"/>
    <xf numFmtId="3" fontId="65" fillId="0" borderId="54" xfId="4" applyNumberFormat="1" applyFont="1" applyBorder="1" applyAlignment="1">
      <alignment horizontal="center" vertical="center"/>
    </xf>
    <xf numFmtId="0" fontId="63" fillId="0" borderId="0" xfId="4" applyNumberFormat="1" applyFont="1"/>
    <xf numFmtId="0" fontId="66" fillId="0" borderId="0" xfId="4" applyNumberFormat="1" applyFont="1"/>
    <xf numFmtId="0" fontId="67" fillId="0" borderId="0" xfId="4" applyNumberFormat="1" applyFont="1"/>
    <xf numFmtId="0" fontId="26" fillId="0" borderId="93" xfId="23" applyFont="1" applyBorder="1" applyAlignment="1">
      <alignment horizontal="left" wrapText="1"/>
    </xf>
    <xf numFmtId="166" fontId="26" fillId="0" borderId="94" xfId="26" applyNumberFormat="1" applyFont="1" applyFill="1" applyBorder="1" applyAlignment="1">
      <alignment horizontal="left" wrapText="1"/>
    </xf>
    <xf numFmtId="166" fontId="26" fillId="0" borderId="95" xfId="26" applyNumberFormat="1" applyFont="1" applyFill="1" applyBorder="1" applyAlignment="1">
      <alignment horizontal="left" vertical="center" wrapText="1"/>
    </xf>
    <xf numFmtId="166" fontId="14" fillId="2" borderId="11" xfId="7" applyNumberFormat="1" applyFont="1" applyFill="1" applyBorder="1" applyAlignment="1">
      <alignment vertical="center"/>
    </xf>
    <xf numFmtId="0" fontId="19" fillId="0" borderId="0" xfId="23" applyFont="1" applyAlignment="1">
      <alignment horizontal="center" vertical="center"/>
    </xf>
    <xf numFmtId="0" fontId="15" fillId="0" borderId="0" xfId="23" applyFont="1" applyAlignment="1">
      <alignment horizontal="center" vertical="center" wrapText="1"/>
    </xf>
    <xf numFmtId="0" fontId="24" fillId="0" borderId="0" xfId="23" applyFont="1" applyAlignment="1">
      <alignment horizontal="left" vertical="center" wrapText="1"/>
    </xf>
    <xf numFmtId="0" fontId="4" fillId="0" borderId="0" xfId="23" applyFont="1" applyAlignment="1">
      <alignment horizontal="left" vertical="center" wrapText="1"/>
    </xf>
    <xf numFmtId="38" fontId="41" fillId="0" borderId="17" xfId="34" applyFont="1" applyFill="1" applyBorder="1" applyAlignment="1">
      <alignment horizontal="right" vertical="center"/>
    </xf>
    <xf numFmtId="38" fontId="41" fillId="0" borderId="18" xfId="34" applyFont="1" applyFill="1" applyBorder="1" applyAlignment="1">
      <alignment horizontal="right" vertical="center"/>
    </xf>
    <xf numFmtId="38" fontId="41" fillId="0" borderId="19" xfId="34" applyFont="1" applyFill="1" applyBorder="1" applyAlignment="1">
      <alignment horizontal="right" vertical="center"/>
    </xf>
    <xf numFmtId="38" fontId="41" fillId="0" borderId="38" xfId="34" applyFont="1" applyFill="1" applyBorder="1" applyAlignment="1">
      <alignment horizontal="right" vertical="center"/>
    </xf>
    <xf numFmtId="38" fontId="41" fillId="0" borderId="28" xfId="34" applyFont="1" applyFill="1" applyBorder="1" applyAlignment="1">
      <alignment horizontal="right" vertical="center"/>
    </xf>
    <xf numFmtId="38" fontId="41" fillId="0" borderId="29" xfId="34" applyFont="1" applyFill="1" applyBorder="1" applyAlignment="1">
      <alignment horizontal="right" vertical="center"/>
    </xf>
    <xf numFmtId="38" fontId="41" fillId="0" borderId="48" xfId="34" applyFont="1" applyFill="1" applyBorder="1" applyAlignment="1">
      <alignment horizontal="right" vertical="center"/>
    </xf>
    <xf numFmtId="38" fontId="41" fillId="0" borderId="35" xfId="34" applyFont="1" applyFill="1" applyBorder="1" applyAlignment="1">
      <alignment horizontal="right" vertical="center"/>
    </xf>
    <xf numFmtId="38" fontId="41" fillId="0" borderId="49" xfId="34" applyFont="1" applyFill="1" applyBorder="1" applyAlignment="1">
      <alignment horizontal="right" vertical="center"/>
    </xf>
    <xf numFmtId="0" fontId="30" fillId="3" borderId="1" xfId="2" applyFont="1" applyFill="1" applyBorder="1">
      <alignment horizontal="center" vertical="center" wrapText="1"/>
    </xf>
    <xf numFmtId="0" fontId="30" fillId="3" borderId="1" xfId="2" applyFont="1" applyFill="1" applyBorder="1" applyAlignment="1">
      <alignment horizontal="center" vertical="center"/>
    </xf>
    <xf numFmtId="0" fontId="29" fillId="3" borderId="1" xfId="24" applyFont="1" applyFill="1" applyBorder="1" applyAlignment="1">
      <alignment horizontal="center" vertical="center"/>
    </xf>
    <xf numFmtId="0" fontId="29" fillId="3" borderId="6" xfId="24" applyFont="1" applyFill="1" applyBorder="1" applyAlignment="1">
      <alignment horizontal="center" vertical="center"/>
    </xf>
    <xf numFmtId="0" fontId="29" fillId="3" borderId="7" xfId="24" applyFont="1" applyFill="1" applyBorder="1" applyAlignment="1">
      <alignment horizontal="center" vertical="center"/>
    </xf>
    <xf numFmtId="0" fontId="29" fillId="3" borderId="2" xfId="24" applyFont="1" applyFill="1" applyBorder="1" applyAlignment="1">
      <alignment horizontal="center" vertical="center"/>
    </xf>
    <xf numFmtId="0" fontId="30" fillId="3" borderId="5" xfId="2" applyFont="1" applyFill="1" applyBorder="1">
      <alignment horizontal="center" vertical="center" wrapText="1"/>
    </xf>
    <xf numFmtId="0" fontId="30" fillId="3" borderId="3" xfId="2" applyFont="1" applyFill="1" applyBorder="1">
      <alignment horizontal="center" vertical="center" wrapText="1"/>
    </xf>
    <xf numFmtId="0" fontId="30" fillId="3" borderId="5" xfId="2" applyFont="1" applyFill="1" applyBorder="1" applyAlignment="1">
      <alignment horizontal="center" vertical="center"/>
    </xf>
    <xf numFmtId="0" fontId="30" fillId="3" borderId="3" xfId="2" applyFont="1" applyFill="1" applyBorder="1" applyAlignment="1">
      <alignment horizontal="center" vertical="center"/>
    </xf>
    <xf numFmtId="0" fontId="29" fillId="3" borderId="5" xfId="24" applyFont="1" applyFill="1" applyBorder="1" applyAlignment="1">
      <alignment horizontal="center" vertical="center"/>
    </xf>
    <xf numFmtId="0" fontId="29" fillId="3" borderId="3" xfId="24" applyFont="1" applyFill="1" applyBorder="1" applyAlignment="1">
      <alignment horizontal="center" vertical="center"/>
    </xf>
    <xf numFmtId="38" fontId="41" fillId="0" borderId="70" xfId="34" applyFont="1" applyFill="1" applyBorder="1" applyAlignment="1">
      <alignment horizontal="right" vertical="center"/>
    </xf>
    <xf numFmtId="38" fontId="41" fillId="0" borderId="71" xfId="34" applyFont="1" applyFill="1" applyBorder="1" applyAlignment="1">
      <alignment horizontal="right" vertical="center"/>
    </xf>
    <xf numFmtId="38" fontId="41" fillId="0" borderId="72" xfId="34" applyFont="1" applyFill="1" applyBorder="1" applyAlignment="1">
      <alignment horizontal="right" vertical="center"/>
    </xf>
    <xf numFmtId="38" fontId="41" fillId="0" borderId="16" xfId="34" applyFont="1" applyFill="1" applyBorder="1" applyAlignment="1">
      <alignment horizontal="right" vertical="center"/>
    </xf>
    <xf numFmtId="38" fontId="41" fillId="0" borderId="73" xfId="34" applyFont="1" applyFill="1" applyBorder="1" applyAlignment="1">
      <alignment horizontal="right" vertical="center"/>
    </xf>
    <xf numFmtId="38" fontId="41" fillId="0" borderId="74" xfId="34" applyFont="1" applyFill="1" applyBorder="1" applyAlignment="1">
      <alignment horizontal="right" vertical="center"/>
    </xf>
    <xf numFmtId="0" fontId="41" fillId="0" borderId="38" xfId="36" applyFont="1" applyBorder="1" applyAlignment="1">
      <alignment horizontal="right" vertical="center"/>
    </xf>
    <xf numFmtId="0" fontId="41" fillId="0" borderId="28" xfId="36" applyFont="1" applyBorder="1" applyAlignment="1">
      <alignment horizontal="right" vertical="center"/>
    </xf>
    <xf numFmtId="0" fontId="41" fillId="0" borderId="64" xfId="36" applyFont="1" applyBorder="1" applyAlignment="1">
      <alignment horizontal="right" vertical="center"/>
    </xf>
    <xf numFmtId="0" fontId="41" fillId="0" borderId="65" xfId="36" applyFont="1" applyBorder="1" applyAlignment="1">
      <alignment horizontal="right" vertical="center"/>
    </xf>
    <xf numFmtId="0" fontId="41" fillId="0" borderId="67" xfId="36" applyFont="1" applyBorder="1" applyAlignment="1">
      <alignment horizontal="right" vertical="center"/>
    </xf>
    <xf numFmtId="0" fontId="41" fillId="0" borderId="68" xfId="36" applyFont="1" applyBorder="1" applyAlignment="1">
      <alignment horizontal="right" vertical="center"/>
    </xf>
    <xf numFmtId="0" fontId="41" fillId="0" borderId="69" xfId="36" applyFont="1" applyBorder="1" applyAlignment="1">
      <alignment horizontal="right" vertical="center"/>
    </xf>
    <xf numFmtId="0" fontId="21" fillId="0" borderId="0" xfId="24" applyFont="1" applyAlignment="1">
      <alignment horizontal="center" vertical="center"/>
    </xf>
    <xf numFmtId="0" fontId="30" fillId="3" borderId="54" xfId="2" applyFont="1" applyFill="1" applyBorder="1">
      <alignment horizontal="center" vertical="center" wrapText="1"/>
    </xf>
    <xf numFmtId="0" fontId="30" fillId="3" borderId="55" xfId="2" applyFont="1" applyFill="1" applyBorder="1" applyAlignment="1">
      <alignment horizontal="center" vertical="center"/>
    </xf>
    <xf numFmtId="0" fontId="30" fillId="3" borderId="9" xfId="2" applyFont="1" applyFill="1" applyBorder="1" applyAlignment="1">
      <alignment horizontal="center" vertical="center"/>
    </xf>
    <xf numFmtId="0" fontId="30" fillId="3" borderId="59" xfId="2" applyFont="1" applyFill="1" applyBorder="1" applyAlignment="1">
      <alignment horizontal="center" vertical="center"/>
    </xf>
    <xf numFmtId="0" fontId="29" fillId="3" borderId="54" xfId="24" applyFont="1" applyFill="1" applyBorder="1" applyAlignment="1">
      <alignment horizontal="center" vertical="center"/>
    </xf>
    <xf numFmtId="0" fontId="29" fillId="3" borderId="56" xfId="24" applyFont="1" applyFill="1" applyBorder="1" applyAlignment="1">
      <alignment horizontal="center" vertical="center"/>
    </xf>
    <xf numFmtId="0" fontId="29" fillId="3" borderId="57" xfId="24" applyFont="1" applyFill="1" applyBorder="1" applyAlignment="1">
      <alignment horizontal="center" vertical="center"/>
    </xf>
    <xf numFmtId="0" fontId="29" fillId="3" borderId="58" xfId="24" applyFont="1" applyFill="1" applyBorder="1" applyAlignment="1">
      <alignment horizontal="center" vertical="center"/>
    </xf>
    <xf numFmtId="0" fontId="30" fillId="3" borderId="55" xfId="2" applyFont="1" applyFill="1" applyBorder="1">
      <alignment horizontal="center" vertical="center" wrapText="1"/>
    </xf>
    <xf numFmtId="0" fontId="30" fillId="3" borderId="59" xfId="2" applyFont="1" applyFill="1" applyBorder="1">
      <alignment horizontal="center" vertical="center" wrapText="1"/>
    </xf>
    <xf numFmtId="0" fontId="29" fillId="3" borderId="55" xfId="24" applyFont="1" applyFill="1" applyBorder="1" applyAlignment="1">
      <alignment horizontal="center" vertical="center"/>
    </xf>
    <xf numFmtId="0" fontId="38" fillId="0" borderId="88" xfId="35" applyFont="1" applyBorder="1" applyAlignment="1">
      <alignment horizontal="right" vertical="center"/>
    </xf>
    <xf numFmtId="0" fontId="38" fillId="0" borderId="89" xfId="35" applyFont="1" applyBorder="1" applyAlignment="1">
      <alignment horizontal="right" vertical="center"/>
    </xf>
    <xf numFmtId="0" fontId="38" fillId="0" borderId="90" xfId="35" applyFont="1" applyBorder="1" applyAlignment="1">
      <alignment horizontal="right" vertical="center"/>
    </xf>
    <xf numFmtId="0" fontId="39" fillId="0" borderId="27" xfId="36" applyFont="1" applyBorder="1" applyAlignment="1">
      <alignment horizontal="left" vertical="center" wrapText="1"/>
    </xf>
    <xf numFmtId="0" fontId="39" fillId="0" borderId="39" xfId="36" applyFont="1" applyBorder="1" applyAlignment="1">
      <alignment horizontal="left" vertical="center" wrapText="1"/>
    </xf>
    <xf numFmtId="0" fontId="39" fillId="0" borderId="56" xfId="36" applyFont="1" applyBorder="1" applyAlignment="1">
      <alignment horizontal="left" vertical="center" wrapText="1"/>
    </xf>
    <xf numFmtId="0" fontId="39" fillId="0" borderId="58" xfId="36" applyFont="1" applyBorder="1" applyAlignment="1">
      <alignment horizontal="left" vertical="center" wrapText="1"/>
    </xf>
    <xf numFmtId="0" fontId="38" fillId="0" borderId="81" xfId="35" applyFont="1" applyBorder="1" applyAlignment="1">
      <alignment horizontal="right" vertical="center"/>
    </xf>
    <xf numFmtId="0" fontId="38" fillId="0" borderId="57" xfId="35" applyFont="1" applyBorder="1" applyAlignment="1">
      <alignment horizontal="right" vertical="center"/>
    </xf>
    <xf numFmtId="0" fontId="38" fillId="0" borderId="79" xfId="35" applyFont="1" applyBorder="1" applyAlignment="1">
      <alignment horizontal="right" vertical="center"/>
    </xf>
    <xf numFmtId="0" fontId="39" fillId="0" borderId="56" xfId="36" applyFont="1" applyBorder="1" applyAlignment="1">
      <alignment vertical="center" wrapText="1"/>
    </xf>
    <xf numFmtId="0" fontId="39" fillId="0" borderId="58" xfId="36" applyFont="1" applyBorder="1" applyAlignment="1">
      <alignment vertical="center" wrapText="1"/>
    </xf>
    <xf numFmtId="0" fontId="36" fillId="0" borderId="82" xfId="36" applyFont="1" applyBorder="1" applyAlignment="1">
      <alignment horizontal="left" vertical="center" wrapText="1"/>
    </xf>
    <xf numFmtId="0" fontId="36" fillId="0" borderId="58" xfId="36" applyFont="1" applyBorder="1" applyAlignment="1">
      <alignment horizontal="left" vertical="center" wrapText="1"/>
    </xf>
    <xf numFmtId="4" fontId="38" fillId="0" borderId="56" xfId="36" applyNumberFormat="1" applyFont="1" applyBorder="1" applyAlignment="1">
      <alignment horizontal="left" vertical="center" wrapText="1"/>
    </xf>
    <xf numFmtId="4" fontId="38" fillId="0" borderId="57" xfId="36" applyNumberFormat="1" applyFont="1" applyBorder="1" applyAlignment="1">
      <alignment horizontal="left" vertical="center" wrapText="1"/>
    </xf>
    <xf numFmtId="4" fontId="38" fillId="0" borderId="79" xfId="36" applyNumberFormat="1" applyFont="1" applyBorder="1" applyAlignment="1">
      <alignment horizontal="left" vertical="center" wrapText="1"/>
    </xf>
    <xf numFmtId="38" fontId="39" fillId="0" borderId="56" xfId="39" applyFont="1" applyFill="1" applyBorder="1" applyAlignment="1">
      <alignment horizontal="left" vertical="center" wrapText="1"/>
    </xf>
    <xf numFmtId="38" fontId="39" fillId="0" borderId="58" xfId="39" applyFont="1" applyFill="1" applyBorder="1" applyAlignment="1">
      <alignment horizontal="left" vertical="center" wrapText="1"/>
    </xf>
    <xf numFmtId="0" fontId="38" fillId="0" borderId="56" xfId="36" applyFont="1" applyBorder="1" applyAlignment="1">
      <alignment horizontal="left" vertical="center" wrapText="1"/>
    </xf>
    <xf numFmtId="0" fontId="38" fillId="0" borderId="57" xfId="36" applyFont="1" applyBorder="1" applyAlignment="1">
      <alignment horizontal="left" vertical="center" wrapText="1"/>
    </xf>
    <xf numFmtId="0" fontId="38" fillId="0" borderId="79" xfId="36" applyFont="1" applyBorder="1" applyAlignment="1">
      <alignment horizontal="left" vertical="center" wrapText="1"/>
    </xf>
    <xf numFmtId="0" fontId="21" fillId="0" borderId="0" xfId="35" applyFont="1" applyAlignment="1">
      <alignment horizontal="left" vertical="center" wrapText="1"/>
    </xf>
    <xf numFmtId="0" fontId="29" fillId="0" borderId="0" xfId="35" applyFont="1" applyAlignment="1">
      <alignment horizontal="center" vertical="center"/>
    </xf>
    <xf numFmtId="0" fontId="30" fillId="3" borderId="75" xfId="2" applyFont="1" applyFill="1" applyBorder="1" applyAlignment="1">
      <alignment horizontal="center" vertical="center"/>
    </xf>
    <xf numFmtId="0" fontId="30" fillId="3" borderId="76" xfId="2" applyFont="1" applyFill="1" applyBorder="1" applyAlignment="1">
      <alignment horizontal="center" vertical="center"/>
    </xf>
    <xf numFmtId="0" fontId="30" fillId="3" borderId="10" xfId="2" applyFont="1" applyFill="1" applyBorder="1" applyAlignment="1">
      <alignment horizontal="center" vertical="center"/>
    </xf>
    <xf numFmtId="0" fontId="30" fillId="3" borderId="77" xfId="2" applyFont="1" applyFill="1" applyBorder="1" applyAlignment="1">
      <alignment horizontal="center" vertical="center"/>
    </xf>
    <xf numFmtId="0" fontId="30" fillId="3" borderId="12" xfId="2" applyFont="1" applyFill="1" applyBorder="1" applyAlignment="1">
      <alignment horizontal="center" vertical="center"/>
    </xf>
    <xf numFmtId="0" fontId="30" fillId="3" borderId="13" xfId="2" applyFont="1" applyFill="1" applyBorder="1" applyAlignment="1">
      <alignment horizontal="center" vertical="center"/>
    </xf>
    <xf numFmtId="0" fontId="61" fillId="0" borderId="0" xfId="4" applyNumberFormat="1" applyFont="1" applyAlignment="1">
      <alignment horizontal="center"/>
    </xf>
    <xf numFmtId="0" fontId="7" fillId="0" borderId="0" xfId="4" applyFont="1" applyAlignment="1">
      <alignment horizontal="right"/>
    </xf>
    <xf numFmtId="0" fontId="64" fillId="0" borderId="56" xfId="4" applyNumberFormat="1" applyFont="1" applyBorder="1" applyAlignment="1">
      <alignment horizontal="center" vertical="center"/>
    </xf>
    <xf numFmtId="0" fontId="64" fillId="0" borderId="57" xfId="4" applyNumberFormat="1" applyFont="1" applyBorder="1" applyAlignment="1">
      <alignment horizontal="center" vertical="center"/>
    </xf>
    <xf numFmtId="0" fontId="64" fillId="0" borderId="58" xfId="4" applyNumberFormat="1" applyFont="1" applyBorder="1" applyAlignment="1">
      <alignment horizontal="center" vertical="center"/>
    </xf>
  </cellXfs>
  <cellStyles count="40">
    <cellStyle name="Comma [0] 3" xfId="34"/>
    <cellStyle name="Comma [0] 4" xfId="39"/>
    <cellStyle name="Comma 2" xfId="19"/>
    <cellStyle name="Comma 2 2" xfId="14"/>
    <cellStyle name="Comma 2 3" xfId="21"/>
    <cellStyle name="Comma 3" xfId="13"/>
    <cellStyle name="Comma 3 2" xfId="7"/>
    <cellStyle name="Comma 38 3" xfId="15"/>
    <cellStyle name="Comma 4" xfId="28"/>
    <cellStyle name="Comma 4 2 2" xfId="11"/>
    <cellStyle name="Comma 5" xfId="6"/>
    <cellStyle name="Comma 5 2" xfId="22"/>
    <cellStyle name="Comma 7" xfId="26"/>
    <cellStyle name="Description" xfId="32"/>
    <cellStyle name="Description 2" xfId="36"/>
    <cellStyle name="Heading1" xfId="30"/>
    <cellStyle name="Heading1 2" xfId="37"/>
    <cellStyle name="Hyperlink" xfId="25" builtinId="8"/>
    <cellStyle name="List Number 1" xfId="31"/>
    <cellStyle name="Normal" xfId="0" builtinId="0"/>
    <cellStyle name="Normal 10 2 2 2" xfId="4"/>
    <cellStyle name="Normal 19 4" xfId="1"/>
    <cellStyle name="Normal 2" xfId="18"/>
    <cellStyle name="Normal 2 2" xfId="8"/>
    <cellStyle name="Normal 2 2 2 2" xfId="5"/>
    <cellStyle name="Normal 3" xfId="24"/>
    <cellStyle name="Normal 3 2 2" xfId="9"/>
    <cellStyle name="Normal 4 2" xfId="10"/>
    <cellStyle name="Normal 6" xfId="35"/>
    <cellStyle name="Normal 7" xfId="23"/>
    <cellStyle name="Normal_Sheet1 2" xfId="29"/>
    <cellStyle name="Percent 2" xfId="12"/>
    <cellStyle name="Percent 2 2" xfId="16"/>
    <cellStyle name="Percent 3" xfId="3"/>
    <cellStyle name="Percent 3 2" xfId="17"/>
    <cellStyle name="Percent 4" xfId="20"/>
    <cellStyle name="Percent 5" xfId="27"/>
    <cellStyle name="Qty Unit" xfId="33"/>
    <cellStyle name="Qty Unit 2" xfId="38"/>
    <cellStyle name="Section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customXml" Target="../customXml/item1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PC\Document\2005-09%20Plan%20Moyen%20Orient\Arabie%20Saoudite\Business%20Plans\2005-10-18%20TLSA%20Business%20Pl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-server\hashir\VALUAT~1\APLMAR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-server\T\T218\QTY\STR2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01\d%20drive\IBA\IBA%20Projects\Acadamic%20Block%20-%20Main%20Campus\CM%20Form%20for%20HVAC\Material%20Submittal%20for%20HVA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Backup%20Data/MY%20DOCUMENT/My%20Documents%20UP%20TO%202009/BILLS%20FILE%20UP%20TO%20DEC%202009/ATLAS%20HONDA/500K/Power%20hou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d26\g\Electrical%20Projects%202009\1135%20PRCS%20Tower%20Islamabad\Tender%20Doc\boq\PRC%20PRICED%20BOQ%20revised%2021-7-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me%20Minister%20Housing%20Pr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rycomputers\Star%20Sam%20&amp;%20Co.%2023-6-2015\Backup%20Data\MY%20DOCUMENT\My%20Documents%20UP%20TO%202009\BILLS%20FILE%20UP%20TO%20DEC%202009\ATLAS%20HONDA\500K\Power%20hous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-server\Documents%20and%20Settings\&#50724;%20&#44305;&#50896;\My%20Documents\My%20Documents\SKKIM\Work1999\&#54840;&#45224;&#49437;&#50976;\&#49892;&#54665;BM\YUKONG\PROPOSAL\SEOUL\PROPOS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CURRENT%20JOBS%202008-09\BILLS\ZERYAB\JOB%20AND%20PAYMENTS%20DETAI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CURRENT%20JOBS%202008-09\BOQ\JOB%20AND%20PAYMENTS%20DETA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Backup%20Data\TENDER%20WORKING\(2010%20TENDER%20WORKING)\NAVEENA%20EXPORTS\NAVEENA%20EXPORT%20H.O%20WORKING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gw4\d\My%20Document\Bk_hgw-4\zaheer\MAKRAN%20COASTAL%202000\BOQ%20Nallient%20Gawadar%20Sub%20S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Documents%20and%20Settings\hameed\Local%20Settings\Temporary%20Internet%20Files\OLK4\Metro%20Hanoi%201\Tendering\Packages\Store%20building\Package%203\DOCUMENT\DAUTHAU\Dungquat\GOI3\DUNGQUAT-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d-fileserver\electrical%20projects%202011\1215%20ENGRO%20POLYMER\Tender%20Document\Tender%20Document\Division-2%20BOQ\Electrical%20BOQ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al\d\E%20Drive\PROJECTS\Head%20Office%20-%20Honda%20Building\final%20bill\ATLAS-NEW\ATLAS%20BANK\LIBERTY%20MKT-LHR\LIBERTY%20CERTIFIED%20BIL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ivil%20rate%20anyl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Documents%20and%20Settings\A%20TO%20Z\Application%20Data\Microsoft\Excel\JPMC%20Woodworksx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PC\Ittefaq%20Building%20Solutions\K-K%20Rice%20Mill%20(Drawing)\BOQ-00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0000-000\B-WINDSR\WINDSR96\SPECS\VOLUM-1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spak10\d\2215%20FSD\2215\Sewer%20Design%20(Actual%20Velocity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ATLAS%20GROUP/ATLAS%20WAREHOUSE(CURENT%20PROJECT)/BILLS/4th%20BI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04\common\Riaz%20Bhatti\XYZ\skb\ten\CAMPU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\Prints\INCOMTAX%20BUILDING%20-%20LAHORE%20-%20%20GUJRANWAL\My%20Documents\KACHHI%20CANAL%20KC-4-FIRS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PC\Documents%20and%20Settings\samer.elbizri\Local%20Settings\Temporary%20Internet%20Files\Content.Outlook\IGKVMQNL\FGOC-YANBU\REVISED%20BOQ%2013-01-09\MODIFIED%20%20BOQ\ELEC%20.BOQ%20(PRICED)-ExcludingOpt-R8(re-Bid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F\Users\A%20TO%20Z\Desktop\1.BOQ%20Archi%20Tower-A%2025.04.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Startup" Target="DATA/TEN/TALIBW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Farooq%20Shaikh%20-%202014/Tenders/01%20BC%20Karachi%20&amp;%20Lahore/BC%20-%20RFP%20Karachi/00%20Submission/04%20FINAL%20SUBMISSION%20%2021-11-2014/x%20PROJECT%20MANAGERS%20001_BOQ_BC%20%2021-11-20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Documents%20and%20Settings\All%20Users\Documents\JPMC\JPMC%20final%20BOQ%20170115%20architecture%20working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Documents%20and%20Settings\hameed\Local%20Settings\Temporary%20Internet%20Files\OLK4\Metro%20Hanoi%201\Tendering\Packages\Store%20building\Package%203\CS3408\Standard\RP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akhiws-151\Syed%20Munir%20Share\Projects\441%20LDA%20TOWER\Excel%20Files\Elect-BOQ\Advance%20BOQ\001-ADVANCE%20BOQ-LDA-ELECTRICAL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Tender\VMI%20Institute\BOQ-VM%20Institute%20LS%20110815%20final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04\common\Riaz%20Bhatti\XYZ\skb\ten\SFDC-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F\F\All%20projects%20210115%20(Hafsa)\Projects\Tenders\Arkadians\Arkadians%20Finishing%20works%20Tower%20A\Architectural%20Arkadians%201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ivil%20rate%20anylsis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PC\Naveed's%20Document\Main%20Contractor's%20Claim\As%20Sana%20Builders,%20TCS%20Sukkur\IPCs\Shalimar%20Construction\Shalimar%20IPCs\Shalimar%20Const%20Sukkur%20Campus%20IPC%23%200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0000-000\B-WINDSR\WINDSR96\SPECS\K-DRYWA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Users\Junaid%20Baig\Desktop\VM%20INSTITUTE\Architectural%20JPMC\Archt%20JPMC%20final%20BOQ%2020012015%20FINAL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04\common\Riaz%20Bhatti\XYZ\786-G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rkstation24\c\FND%20Projects\Standar%20Specs\Electrical\Standar-Elect-BOQ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-server\Documents%20and%20Settings\&#50724;%20&#44305;&#50896;\My%20Documents\My%20Documents\SKKIM\Work1999\SKC%20CDP\My%20Documents\CIVIL\&#53664;&#47785;&#44204;&#51201;\%232CDU&#49892;&#5466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w-1\SHAHID%20(F)\data\DO%20BURJ%20SHOPING%20MALL%20FAISALABA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Backup%20Data\MY%20DOCUMENT\My%20Documents%20UP%20TO%202009\BILLS%20FILE%20UP%20TO%20DEC%202009\ATLAS%20HONDA\500K\Power%20hou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.2 Strat"/>
      <sheetName val="2.1-Legal"/>
      <sheetName val="0.1-Front P"/>
      <sheetName val="0.2-Assumpt°"/>
      <sheetName val="2.2.1 -CAPEX-04"/>
      <sheetName val="2.2.2-CAPEX-05"/>
      <sheetName val="2.2.3-CAPEX-08"/>
      <sheetName val="2.2.4-CAPEX-11"/>
      <sheetName val="1.1-CAPEX"/>
      <sheetName val="1.2-Prod Budget"/>
      <sheetName val="1.3-Acq Evol"/>
      <sheetName val="2.1-RES1"/>
      <sheetName val="2.2-Sum RES1"/>
      <sheetName val="2.3-Vol, GM"/>
      <sheetName val="2.4-Brand Volumes"/>
      <sheetName val="2.4b-Vol K"/>
      <sheetName val="2.4-TOTAL Income"/>
      <sheetName val="3.1-BSheet"/>
      <sheetName val="3.2-Capital"/>
      <sheetName val="3.3-WCR"/>
      <sheetName val="4.1-CFlow"/>
      <sheetName val="5.1.1-Mpwer Prod"/>
      <sheetName val="5.1.2-OrgC Prod"/>
      <sheetName val="5.2.1-Mpwr Mkg"/>
      <sheetName val="5.2.2-OrgC Mkg"/>
      <sheetName val="2.3.3-CFlow"/>
      <sheetName val="2.3.6-MC04"/>
      <sheetName val="2.3.8b-Org C-fill"/>
      <sheetName val="2.3.8c-Org C-blend"/>
      <sheetName val="5.3-Gen Exp"/>
      <sheetName val="6.1-TRI"/>
      <sheetName val="6.2-ROA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D1">
            <v>37365.383298842593</v>
          </cell>
          <cell r="M1" t="str">
            <v>MODELE TRI</v>
          </cell>
          <cell r="O1" t="str">
            <v>Delta TRI</v>
          </cell>
          <cell r="P1">
            <v>7.0323514710290899E-2</v>
          </cell>
          <cell r="R1">
            <v>6.9999999999999188E-2</v>
          </cell>
          <cell r="U1" t="str">
            <v>TLSA</v>
          </cell>
        </row>
        <row r="2">
          <cell r="E2" t="str">
            <v>Frais financiers deduct. impôt :</v>
          </cell>
          <cell r="F2" t="b">
            <v>1</v>
          </cell>
          <cell r="I2" t="str">
            <v>Taux de l'impôt :</v>
          </cell>
          <cell r="J2">
            <v>0.35830000000000001</v>
          </cell>
          <cell r="P2" t="str">
            <v>Financement initial par emprunt :</v>
          </cell>
          <cell r="Q2">
            <v>0.5</v>
          </cell>
          <cell r="S2" t="str">
            <v>Unité de mesure :</v>
          </cell>
          <cell r="T2" t="str">
            <v>T</v>
          </cell>
          <cell r="U2" t="str">
            <v>K/M :</v>
          </cell>
          <cell r="W2" t="str">
            <v>T</v>
          </cell>
        </row>
        <row r="3">
          <cell r="E3" t="str">
            <v>Pertes de changes deduct. imp :</v>
          </cell>
          <cell r="F3" t="b">
            <v>1</v>
          </cell>
          <cell r="I3" t="str">
            <v>Report fiscal (ans) :</v>
          </cell>
          <cell r="J3">
            <v>5</v>
          </cell>
          <cell r="L3" t="str">
            <v>Année de base :</v>
          </cell>
          <cell r="M3">
            <v>2005</v>
          </cell>
          <cell r="P3" t="str">
            <v>Financement local :</v>
          </cell>
          <cell r="Q3">
            <v>1</v>
          </cell>
          <cell r="S3" t="str">
            <v>Devise :</v>
          </cell>
          <cell r="T3" t="str">
            <v>USD</v>
          </cell>
          <cell r="U3" t="str">
            <v>K/M/G :</v>
          </cell>
          <cell r="V3" t="str">
            <v>K</v>
          </cell>
          <cell r="W3" t="str">
            <v>KUSD</v>
          </cell>
        </row>
        <row r="4">
          <cell r="E4" t="str">
            <v>Taux d'actualisation :</v>
          </cell>
          <cell r="F4">
            <v>0.11</v>
          </cell>
          <cell r="I4" t="str">
            <v>Durée de vie :</v>
          </cell>
          <cell r="J4">
            <v>15</v>
          </cell>
          <cell r="L4" t="str">
            <v>Démarrage :</v>
          </cell>
          <cell r="M4">
            <v>2006</v>
          </cell>
          <cell r="P4" t="str">
            <v>Rachat/reprise activité :</v>
          </cell>
          <cell r="Q4" t="b">
            <v>0</v>
          </cell>
          <cell r="U4" t="str">
            <v>Taux de change :</v>
          </cell>
          <cell r="W4" t="str">
            <v>€/USD</v>
          </cell>
        </row>
        <row r="5">
          <cell r="D5" t="str">
            <v>VAN intrinsèque :</v>
          </cell>
          <cell r="E5" t="str">
            <v>3361,9 KUSD</v>
          </cell>
          <cell r="H5">
            <v>2005</v>
          </cell>
          <cell r="I5">
            <v>2006</v>
          </cell>
          <cell r="J5">
            <v>2007</v>
          </cell>
          <cell r="K5">
            <v>2008</v>
          </cell>
          <cell r="L5">
            <v>2009</v>
          </cell>
          <cell r="M5">
            <v>2010</v>
          </cell>
          <cell r="N5">
            <v>2011</v>
          </cell>
          <cell r="O5">
            <v>2012</v>
          </cell>
          <cell r="P5">
            <v>2013</v>
          </cell>
          <cell r="Q5">
            <v>2014</v>
          </cell>
          <cell r="R5">
            <v>2015</v>
          </cell>
          <cell r="S5">
            <v>2016</v>
          </cell>
          <cell r="T5">
            <v>2017</v>
          </cell>
          <cell r="U5">
            <v>2018</v>
          </cell>
          <cell r="V5">
            <v>2019</v>
          </cell>
          <cell r="W5">
            <v>2020</v>
          </cell>
        </row>
        <row r="6">
          <cell r="D6" t="str">
            <v>Payback: 11 ans</v>
          </cell>
          <cell r="G6" t="str">
            <v>TRI : 14,0%</v>
          </cell>
          <cell r="H6">
            <v>0</v>
          </cell>
          <cell r="I6">
            <v>1</v>
          </cell>
          <cell r="J6">
            <v>2</v>
          </cell>
          <cell r="K6">
            <v>3</v>
          </cell>
          <cell r="L6">
            <v>4</v>
          </cell>
          <cell r="M6">
            <v>5</v>
          </cell>
          <cell r="N6">
            <v>6</v>
          </cell>
          <cell r="O6">
            <v>7</v>
          </cell>
          <cell r="P6">
            <v>8</v>
          </cell>
          <cell r="Q6">
            <v>9</v>
          </cell>
          <cell r="R6">
            <v>10</v>
          </cell>
          <cell r="S6">
            <v>11</v>
          </cell>
          <cell r="T6">
            <v>12</v>
          </cell>
          <cell r="U6">
            <v>13</v>
          </cell>
          <cell r="V6">
            <v>14</v>
          </cell>
          <cell r="W6">
            <v>15</v>
          </cell>
        </row>
        <row r="7">
          <cell r="B7" t="str">
            <v>I - DONNEES GENERALES</v>
          </cell>
          <cell r="W7" t="str">
            <v/>
          </cell>
        </row>
        <row r="8">
          <cell r="C8" t="str">
            <v>Profil d'inflation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0.01</v>
          </cell>
          <cell r="M8">
            <v>0.01</v>
          </cell>
          <cell r="N8">
            <v>0.01</v>
          </cell>
          <cell r="O8">
            <v>0.01</v>
          </cell>
          <cell r="P8">
            <v>0.01</v>
          </cell>
          <cell r="Q8">
            <v>0.01</v>
          </cell>
          <cell r="R8">
            <v>0.01</v>
          </cell>
          <cell r="S8">
            <v>0.01</v>
          </cell>
          <cell r="T8">
            <v>0.01</v>
          </cell>
          <cell r="U8">
            <v>0.01</v>
          </cell>
          <cell r="V8">
            <v>0.01</v>
          </cell>
          <cell r="W8">
            <v>0.01</v>
          </cell>
        </row>
        <row r="9">
          <cell r="C9" t="str">
            <v>Indice</v>
          </cell>
          <cell r="H9">
            <v>1</v>
          </cell>
          <cell r="I9">
            <v>1.01</v>
          </cell>
          <cell r="J9">
            <v>1.0201</v>
          </cell>
          <cell r="K9">
            <v>1.0303009999999999</v>
          </cell>
          <cell r="L9">
            <v>1.04060401</v>
          </cell>
          <cell r="M9">
            <v>1.0510100500999999</v>
          </cell>
          <cell r="N9">
            <v>1.0615201506009999</v>
          </cell>
          <cell r="O9">
            <v>1.0721353521070098</v>
          </cell>
          <cell r="P9">
            <v>1.08285670562808</v>
          </cell>
          <cell r="Q9">
            <v>1.0936852726843609</v>
          </cell>
          <cell r="R9">
            <v>1.1046221254112045</v>
          </cell>
          <cell r="S9">
            <v>1.1156683466653166</v>
          </cell>
          <cell r="T9">
            <v>1.1268250301319698</v>
          </cell>
          <cell r="U9">
            <v>1.1380932804332895</v>
          </cell>
          <cell r="V9">
            <v>1.1494742132376223</v>
          </cell>
          <cell r="W9">
            <v>1.1609689553699987</v>
          </cell>
        </row>
        <row r="10">
          <cell r="C10" t="str">
            <v>Taux des frais financiers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</row>
        <row r="11">
          <cell r="B11" t="str">
            <v>II - DONNEES RELATIVES AU PROJET</v>
          </cell>
          <cell r="I11" t="str">
            <v>Monnaie constante</v>
          </cell>
        </row>
        <row r="12">
          <cell r="B12" t="str">
            <v>A - EXPLOITATION :</v>
          </cell>
        </row>
        <row r="13">
          <cell r="D13" t="str">
            <v>Volumes</v>
          </cell>
          <cell r="G13" t="str">
            <v>T</v>
          </cell>
          <cell r="I13">
            <v>4500</v>
          </cell>
          <cell r="J13">
            <v>7012.5</v>
          </cell>
          <cell r="K13">
            <v>14693.125</v>
          </cell>
          <cell r="L13">
            <v>18508.53125</v>
          </cell>
          <cell r="M13">
            <v>22320.53</v>
          </cell>
          <cell r="N13">
            <v>25785.365600000001</v>
          </cell>
          <cell r="O13">
            <v>28911.707911999998</v>
          </cell>
          <cell r="P13">
            <v>31325.776070240005</v>
          </cell>
          <cell r="Q13">
            <v>33975.708991644802</v>
          </cell>
          <cell r="R13">
            <v>36884.98231147771</v>
          </cell>
          <cell r="S13">
            <v>38518.957602957256</v>
          </cell>
          <cell r="T13">
            <v>40232.426182528907</v>
          </cell>
          <cell r="U13">
            <v>41060.820114464936</v>
          </cell>
          <cell r="V13">
            <v>41922.764097071369</v>
          </cell>
          <cell r="W13">
            <v>42819.782250649929</v>
          </cell>
        </row>
        <row r="14">
          <cell r="D14" t="str">
            <v>Marges</v>
          </cell>
          <cell r="G14" t="str">
            <v>USD/T</v>
          </cell>
          <cell r="I14">
            <v>365.59999999999997</v>
          </cell>
          <cell r="J14">
            <v>365.59999999999991</v>
          </cell>
          <cell r="K14">
            <v>279.49714577395889</v>
          </cell>
          <cell r="L14">
            <v>288.26537086782611</v>
          </cell>
          <cell r="M14">
            <v>294.0080885176115</v>
          </cell>
          <cell r="N14">
            <v>302.84406233898807</v>
          </cell>
          <cell r="O14">
            <v>308.91692554893979</v>
          </cell>
          <cell r="P14">
            <v>312.61371234337162</v>
          </cell>
          <cell r="Q14">
            <v>316.1149601447076</v>
          </cell>
          <cell r="R14">
            <v>319.42480909297751</v>
          </cell>
          <cell r="S14">
            <v>320.80412209444535</v>
          </cell>
          <cell r="T14">
            <v>322.14608736902022</v>
          </cell>
          <cell r="U14">
            <v>322.45723144411221</v>
          </cell>
          <cell r="V14">
            <v>322.77927844798324</v>
          </cell>
          <cell r="W14">
            <v>323.11210836141549</v>
          </cell>
        </row>
        <row r="15">
          <cell r="D15" t="str">
            <v>Coûts variables</v>
          </cell>
          <cell r="G15" t="str">
            <v>USD/T</v>
          </cell>
          <cell r="I15">
            <v>103.42666666666666</v>
          </cell>
          <cell r="J15">
            <v>104.36054571822928</v>
          </cell>
          <cell r="K15">
            <v>77.090672799571138</v>
          </cell>
          <cell r="L15">
            <v>61.127620067115778</v>
          </cell>
          <cell r="M15">
            <v>55.161679136871506</v>
          </cell>
          <cell r="N15">
            <v>47.528499752490212</v>
          </cell>
          <cell r="O15">
            <v>42.641825753131727</v>
          </cell>
          <cell r="P15">
            <v>41.985622935238837</v>
          </cell>
          <cell r="Q15">
            <v>39.253036483858068</v>
          </cell>
          <cell r="R15">
            <v>36.725797986885681</v>
          </cell>
          <cell r="S15">
            <v>35.811225117928487</v>
          </cell>
          <cell r="T15">
            <v>34.928297878517697</v>
          </cell>
          <cell r="U15">
            <v>34.890415401736909</v>
          </cell>
          <cell r="V15">
            <v>34.844966930971104</v>
          </cell>
          <cell r="W15">
            <v>34.791847413259504</v>
          </cell>
        </row>
        <row r="16">
          <cell r="D16" t="str">
            <v>Coûts fixes</v>
          </cell>
          <cell r="G16" t="str">
            <v>KUSD</v>
          </cell>
          <cell r="I16">
            <v>1721.5437154666663</v>
          </cell>
          <cell r="J16">
            <v>1761.197860930667</v>
          </cell>
          <cell r="K16">
            <v>2320.7033881585867</v>
          </cell>
          <cell r="L16">
            <v>2502.0564894083445</v>
          </cell>
          <cell r="M16">
            <v>2688.4640044965954</v>
          </cell>
          <cell r="N16">
            <v>3144.3645957566127</v>
          </cell>
          <cell r="O16">
            <v>3313.4786918105337</v>
          </cell>
          <cell r="P16">
            <v>3293.1745681407419</v>
          </cell>
          <cell r="Q16">
            <v>3533.5349482113943</v>
          </cell>
          <cell r="R16">
            <v>3572.4166746241513</v>
          </cell>
          <cell r="S16">
            <v>3671.433195871517</v>
          </cell>
          <cell r="T16">
            <v>3774.0442568491139</v>
          </cell>
          <cell r="U16">
            <v>3861.0009336743638</v>
          </cell>
          <cell r="V16">
            <v>3950.7549994008905</v>
          </cell>
          <cell r="W16">
            <v>4043.4010289421767</v>
          </cell>
        </row>
        <row r="17">
          <cell r="D17" t="str">
            <v>Revenus fixes</v>
          </cell>
          <cell r="G17" t="str">
            <v>KUSD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D18" t="str">
            <v>EBE monnaie constante</v>
          </cell>
          <cell r="G18" t="str">
            <v>KUSD</v>
          </cell>
          <cell r="I18">
            <v>-541.76371546666655</v>
          </cell>
          <cell r="J18">
            <v>70.743812220249538</v>
          </cell>
          <cell r="K18">
            <v>653.28022006321453</v>
          </cell>
          <cell r="L18">
            <v>1701.9296693413153</v>
          </cell>
          <cell r="M18">
            <v>2642.7144414784934</v>
          </cell>
          <cell r="N18">
            <v>3439.0405289059167</v>
          </cell>
          <cell r="O18">
            <v>4384.9892177245183</v>
          </cell>
          <cell r="P18">
            <v>5184.460358975316</v>
          </cell>
          <cell r="Q18">
            <v>5873.045200956607</v>
          </cell>
          <cell r="R18">
            <v>6854.9313494962844</v>
          </cell>
          <cell r="S18">
            <v>7306.196119910901</v>
          </cell>
          <cell r="T18">
            <v>7781.4242571366558</v>
          </cell>
          <cell r="U18">
            <v>7946.728370731038</v>
          </cell>
          <cell r="V18">
            <v>8120.2472177794689</v>
          </cell>
          <cell r="W18">
            <v>8302.4097633084293</v>
          </cell>
        </row>
        <row r="19">
          <cell r="D19" t="str">
            <v>Eléments court terme du bilan</v>
          </cell>
          <cell r="H19" t="str">
            <v/>
          </cell>
          <cell r="K19">
            <v>12</v>
          </cell>
          <cell r="L19" t="str">
            <v>BFR :</v>
          </cell>
          <cell r="M19">
            <v>352.25291666666669</v>
          </cell>
          <cell r="N19" t="str">
            <v>USD/T vendu</v>
          </cell>
          <cell r="R19" t="str">
            <v>Valeur stock :</v>
          </cell>
          <cell r="S19">
            <v>127.7376388888889</v>
          </cell>
          <cell r="T19" t="str">
            <v>USD/T vendu</v>
          </cell>
        </row>
        <row r="20">
          <cell r="B20" t="str">
            <v>B - PAS UTILISE :</v>
          </cell>
          <cell r="K20">
            <v>0</v>
          </cell>
          <cell r="L20">
            <v>22.371135525018673</v>
          </cell>
          <cell r="M20">
            <v>0</v>
          </cell>
          <cell r="N20">
            <v>0</v>
          </cell>
          <cell r="O20" t="str">
            <v>K€</v>
          </cell>
          <cell r="Q20">
            <v>0</v>
          </cell>
          <cell r="R20">
            <v>0</v>
          </cell>
          <cell r="S20">
            <v>0</v>
          </cell>
          <cell r="U20" t="str">
            <v/>
          </cell>
          <cell r="V20">
            <v>0</v>
          </cell>
          <cell r="W20">
            <v>0</v>
          </cell>
        </row>
        <row r="21">
          <cell r="B21" t="str">
            <v>C - IMMOs et AMORTs</v>
          </cell>
          <cell r="G21" t="str">
            <v>période</v>
          </cell>
          <cell r="H21" t="str">
            <v>KUSD</v>
          </cell>
          <cell r="N21" t="str">
            <v/>
          </cell>
          <cell r="P21" t="str">
            <v>Montant</v>
          </cell>
        </row>
        <row r="22">
          <cell r="C22" t="str">
            <v>Investissements initiales :</v>
          </cell>
          <cell r="G22" t="str">
            <v>amort</v>
          </cell>
          <cell r="H22">
            <v>2005</v>
          </cell>
          <cell r="I22">
            <v>2006</v>
          </cell>
          <cell r="J22">
            <v>2007</v>
          </cell>
          <cell r="K22">
            <v>2008</v>
          </cell>
          <cell r="N22" t="str">
            <v/>
          </cell>
          <cell r="P22" t="str">
            <v>Net 2002</v>
          </cell>
        </row>
        <row r="23">
          <cell r="D23" t="str">
            <v>Immos corps/incorps</v>
          </cell>
          <cell r="F23">
            <v>15</v>
          </cell>
          <cell r="G23" t="str">
            <v>ans</v>
          </cell>
          <cell r="H23">
            <v>0</v>
          </cell>
          <cell r="I23">
            <v>1881.56</v>
          </cell>
          <cell r="J23">
            <v>4771.0879999999997</v>
          </cell>
          <cell r="K23">
            <v>160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</row>
        <row r="24">
          <cell r="D24" t="str">
            <v>Autres Immos corps/incorps</v>
          </cell>
          <cell r="F24">
            <v>5</v>
          </cell>
          <cell r="G24" t="str">
            <v>ans</v>
          </cell>
          <cell r="H24">
            <v>0</v>
          </cell>
          <cell r="I24">
            <v>569.86400000000003</v>
          </cell>
          <cell r="J24">
            <v>255.755</v>
          </cell>
          <cell r="K24">
            <v>109.8</v>
          </cell>
          <cell r="P24">
            <v>0</v>
          </cell>
          <cell r="Q24" t="str">
            <v>Sauf cas de cession,ne rien mettre dans le cadre N23-N25</v>
          </cell>
        </row>
        <row r="25">
          <cell r="D25" t="str">
            <v/>
          </cell>
          <cell r="F25">
            <v>0</v>
          </cell>
          <cell r="G25" t="str">
            <v>ans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</row>
        <row r="26">
          <cell r="D26" t="str">
            <v>Terrains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</row>
        <row r="27">
          <cell r="D27" t="str">
            <v/>
          </cell>
          <cell r="F27">
            <v>0</v>
          </cell>
          <cell r="G27" t="str">
            <v>ans</v>
          </cell>
          <cell r="H27">
            <v>0</v>
          </cell>
          <cell r="P27">
            <v>0</v>
          </cell>
          <cell r="T27" t="str">
            <v/>
          </cell>
          <cell r="U27" t="b">
            <v>0</v>
          </cell>
        </row>
        <row r="28">
          <cell r="C28" t="str">
            <v>Investissements :</v>
          </cell>
        </row>
        <row r="29">
          <cell r="D29" t="str">
            <v>Maint. en état - désinvest.</v>
          </cell>
          <cell r="F29">
            <v>15</v>
          </cell>
          <cell r="G29" t="str">
            <v>ans</v>
          </cell>
          <cell r="L29">
            <v>160</v>
          </cell>
          <cell r="M29">
            <v>110</v>
          </cell>
          <cell r="N29">
            <v>110</v>
          </cell>
          <cell r="O29">
            <v>110</v>
          </cell>
          <cell r="P29">
            <v>110</v>
          </cell>
          <cell r="Q29">
            <v>110</v>
          </cell>
          <cell r="R29">
            <v>110</v>
          </cell>
          <cell r="S29">
            <v>110</v>
          </cell>
          <cell r="T29">
            <v>710</v>
          </cell>
          <cell r="U29">
            <v>110</v>
          </cell>
          <cell r="V29">
            <v>110</v>
          </cell>
          <cell r="W29">
            <v>110</v>
          </cell>
        </row>
        <row r="30">
          <cell r="D30" t="str">
            <v>Maint. en état - désinvest.</v>
          </cell>
          <cell r="F30">
            <v>5</v>
          </cell>
          <cell r="G30" t="str">
            <v>ans</v>
          </cell>
          <cell r="L30">
            <v>0</v>
          </cell>
          <cell r="M30">
            <v>0</v>
          </cell>
          <cell r="N30">
            <v>661.16399999999999</v>
          </cell>
          <cell r="O30">
            <v>255.755</v>
          </cell>
          <cell r="P30">
            <v>114.7</v>
          </cell>
          <cell r="Q30">
            <v>0</v>
          </cell>
          <cell r="R30">
            <v>0</v>
          </cell>
          <cell r="S30">
            <v>677.66399999999999</v>
          </cell>
          <cell r="T30">
            <v>255.755</v>
          </cell>
          <cell r="U30">
            <v>114.7</v>
          </cell>
          <cell r="V30">
            <v>0</v>
          </cell>
          <cell r="W30">
            <v>0</v>
          </cell>
        </row>
        <row r="31">
          <cell r="D31" t="str">
            <v>Maint. en état - désinvest.</v>
          </cell>
          <cell r="F31">
            <v>0</v>
          </cell>
          <cell r="G31" t="str">
            <v>ans</v>
          </cell>
        </row>
        <row r="32">
          <cell r="C32" t="str">
            <v>Investissements totaux</v>
          </cell>
          <cell r="H32">
            <v>0</v>
          </cell>
          <cell r="I32">
            <v>-2451.424</v>
          </cell>
          <cell r="J32">
            <v>-5026.8429999999998</v>
          </cell>
          <cell r="K32">
            <v>-269.8</v>
          </cell>
          <cell r="L32">
            <v>-160</v>
          </cell>
          <cell r="M32">
            <v>-110</v>
          </cell>
          <cell r="N32">
            <v>-771.16399999999999</v>
          </cell>
          <cell r="O32">
            <v>-365.755</v>
          </cell>
          <cell r="P32">
            <v>-224.7</v>
          </cell>
          <cell r="Q32">
            <v>-110</v>
          </cell>
          <cell r="R32">
            <v>-110</v>
          </cell>
          <cell r="S32">
            <v>-787.66399999999999</v>
          </cell>
          <cell r="T32">
            <v>-965.755</v>
          </cell>
          <cell r="U32">
            <v>-224.7</v>
          </cell>
          <cell r="V32">
            <v>-110</v>
          </cell>
          <cell r="W32">
            <v>-110</v>
          </cell>
        </row>
        <row r="33">
          <cell r="C33" t="str">
            <v>Investissements totaux</v>
          </cell>
          <cell r="F33" t="str">
            <v>inflatés</v>
          </cell>
          <cell r="H33">
            <v>0</v>
          </cell>
          <cell r="I33">
            <v>-2475.93824</v>
          </cell>
          <cell r="J33">
            <v>-5127.8825442999996</v>
          </cell>
          <cell r="K33">
            <v>-277.97520980000002</v>
          </cell>
          <cell r="L33">
            <v>-166.4966416</v>
          </cell>
          <cell r="M33">
            <v>-115.61110551099999</v>
          </cell>
          <cell r="N33">
            <v>-818.6061254180695</v>
          </cell>
          <cell r="O33">
            <v>-392.13886570989939</v>
          </cell>
          <cell r="P33">
            <v>-243.31790175462956</v>
          </cell>
          <cell r="Q33">
            <v>-120.30537999527969</v>
          </cell>
          <cell r="R33">
            <v>-121.50843379523249</v>
          </cell>
          <cell r="S33">
            <v>-878.77179260778985</v>
          </cell>
          <cell r="T33">
            <v>-1088.2369069751005</v>
          </cell>
          <cell r="U33">
            <v>-255.72956011336015</v>
          </cell>
          <cell r="V33">
            <v>-126.44216345613846</v>
          </cell>
          <cell r="W33">
            <v>-127.70658509069986</v>
          </cell>
        </row>
        <row r="34">
          <cell r="C34" t="str">
            <v>Investissements cumulés</v>
          </cell>
          <cell r="F34" t="str">
            <v>inflatés</v>
          </cell>
          <cell r="H34">
            <v>0</v>
          </cell>
          <cell r="I34">
            <v>-2475.93824</v>
          </cell>
          <cell r="J34">
            <v>-7603.8207843</v>
          </cell>
          <cell r="K34">
            <v>-7881.7959940999999</v>
          </cell>
          <cell r="L34">
            <v>-8048.2926356999997</v>
          </cell>
          <cell r="M34">
            <v>-8163.9037412109992</v>
          </cell>
          <cell r="N34">
            <v>-8982.5098666290687</v>
          </cell>
          <cell r="O34">
            <v>-9374.6487323389683</v>
          </cell>
          <cell r="P34">
            <v>-9617.9666340935983</v>
          </cell>
          <cell r="Q34">
            <v>-9738.2720140888778</v>
          </cell>
          <cell r="R34">
            <v>-9859.7804478841099</v>
          </cell>
          <cell r="S34">
            <v>-10738.552240491899</v>
          </cell>
          <cell r="T34">
            <v>-11826.789147467</v>
          </cell>
          <cell r="U34">
            <v>-12082.518707580361</v>
          </cell>
          <cell r="V34">
            <v>-12208.960871036499</v>
          </cell>
          <cell r="W34">
            <v>-12336.667456127199</v>
          </cell>
        </row>
        <row r="35">
          <cell r="D35" t="str">
            <v/>
          </cell>
          <cell r="F35" t="str">
            <v>inflaté</v>
          </cell>
          <cell r="H35">
            <v>0</v>
          </cell>
        </row>
        <row r="36">
          <cell r="C36" t="str">
            <v>Amortissements (investissements inflatés)</v>
          </cell>
          <cell r="H36" t="str">
            <v/>
          </cell>
          <cell r="J36" t="str">
            <v/>
          </cell>
        </row>
        <row r="37">
          <cell r="D37" t="str">
            <v>Immos corps/incorps</v>
          </cell>
          <cell r="F37">
            <v>15</v>
          </cell>
          <cell r="H37">
            <v>0</v>
          </cell>
          <cell r="I37">
            <v>0</v>
          </cell>
          <cell r="J37">
            <v>-125.43733333333333</v>
          </cell>
          <cell r="K37">
            <v>-443.5098666666666</v>
          </cell>
          <cell r="L37">
            <v>-454.17653333333328</v>
          </cell>
          <cell r="M37">
            <v>-454.17653333333328</v>
          </cell>
          <cell r="N37">
            <v>-454.17653333333328</v>
          </cell>
          <cell r="O37">
            <v>-454.17653333333328</v>
          </cell>
          <cell r="P37">
            <v>-454.17653333333328</v>
          </cell>
          <cell r="Q37">
            <v>-454.17653333333328</v>
          </cell>
          <cell r="R37">
            <v>-454.17653333333328</v>
          </cell>
          <cell r="S37">
            <v>-454.17653333333328</v>
          </cell>
          <cell r="T37">
            <v>-454.17653333333328</v>
          </cell>
          <cell r="U37">
            <v>-454.17653333333328</v>
          </cell>
          <cell r="V37">
            <v>-454.17653333333328</v>
          </cell>
          <cell r="W37">
            <v>-454.17653333333328</v>
          </cell>
        </row>
        <row r="38">
          <cell r="D38" t="str">
            <v>Autres Immos corps/incorps</v>
          </cell>
          <cell r="F38">
            <v>5</v>
          </cell>
          <cell r="H38">
            <v>0</v>
          </cell>
          <cell r="I38">
            <v>0</v>
          </cell>
          <cell r="J38">
            <v>-113.97280000000001</v>
          </cell>
          <cell r="K38">
            <v>-165.12380000000002</v>
          </cell>
          <cell r="L38">
            <v>-187.0838</v>
          </cell>
          <cell r="M38">
            <v>-187.0838</v>
          </cell>
          <cell r="N38">
            <v>-187.0838</v>
          </cell>
          <cell r="O38">
            <v>-73.111000000000004</v>
          </cell>
          <cell r="P38">
            <v>-21.96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D39" t="str">
            <v/>
          </cell>
          <cell r="F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D40" t="str">
            <v>Terrains</v>
          </cell>
          <cell r="F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D41" t="str">
            <v>Maint. en état - désinvest.</v>
          </cell>
          <cell r="F41">
            <v>15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-11.099776106666667</v>
          </cell>
          <cell r="N41">
            <v>-18.807183140733333</v>
          </cell>
          <cell r="O41">
            <v>-26.591664245140667</v>
          </cell>
          <cell r="P41">
            <v>-34.45399016059207</v>
          </cell>
          <cell r="Q41">
            <v>-42.394939335197996</v>
          </cell>
          <cell r="R41">
            <v>-50.415298001549978</v>
          </cell>
          <cell r="S41">
            <v>-58.515860254565474</v>
          </cell>
          <cell r="T41">
            <v>-66.697428130111135</v>
          </cell>
          <cell r="U41">
            <v>-120.03381288969103</v>
          </cell>
          <cell r="V41">
            <v>-128.37983027953516</v>
          </cell>
          <cell r="W41">
            <v>-136.80930784327771</v>
          </cell>
        </row>
        <row r="42">
          <cell r="D42" t="str">
            <v>Maint. en état - désinvest.</v>
          </cell>
          <cell r="F42">
            <v>5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-140.3677817703919</v>
          </cell>
          <cell r="P42">
            <v>-195.20857716601753</v>
          </cell>
          <cell r="Q42">
            <v>-220.04930999312569</v>
          </cell>
          <cell r="R42">
            <v>-220.04930999312569</v>
          </cell>
          <cell r="S42">
            <v>-220.04930999312569</v>
          </cell>
          <cell r="T42">
            <v>-230.89118311765483</v>
          </cell>
          <cell r="U42">
            <v>-233.68861483830952</v>
          </cell>
          <cell r="V42">
            <v>-234.95574186434101</v>
          </cell>
          <cell r="W42">
            <v>-234.95574186434101</v>
          </cell>
        </row>
        <row r="43">
          <cell r="D43" t="str">
            <v>Maint. en état - désinvest.</v>
          </cell>
          <cell r="F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Amortissements totaux</v>
          </cell>
          <cell r="H44">
            <v>0</v>
          </cell>
          <cell r="I44">
            <v>0</v>
          </cell>
          <cell r="J44">
            <v>-239.41013333333333</v>
          </cell>
          <cell r="K44">
            <v>-608.63366666666661</v>
          </cell>
          <cell r="L44">
            <v>-641.26033333333328</v>
          </cell>
          <cell r="M44">
            <v>-652.36010943999997</v>
          </cell>
          <cell r="N44">
            <v>-660.06751647406657</v>
          </cell>
          <cell r="O44">
            <v>-694.24697934886581</v>
          </cell>
          <cell r="P44">
            <v>-705.79910065994284</v>
          </cell>
          <cell r="Q44">
            <v>-716.6207826616569</v>
          </cell>
          <cell r="R44">
            <v>-724.64114132800887</v>
          </cell>
          <cell r="S44">
            <v>-732.74170358102447</v>
          </cell>
          <cell r="T44">
            <v>-751.76514458109921</v>
          </cell>
          <cell r="U44">
            <v>-807.89896106133381</v>
          </cell>
          <cell r="V44">
            <v>-817.51210547720939</v>
          </cell>
          <cell r="W44">
            <v>-825.94158304095197</v>
          </cell>
        </row>
        <row r="45">
          <cell r="C45" t="str">
            <v>Amortissements cumulés actifs corporels</v>
          </cell>
          <cell r="H45">
            <v>0</v>
          </cell>
          <cell r="I45">
            <v>0</v>
          </cell>
          <cell r="J45">
            <v>-239.41013333333333</v>
          </cell>
          <cell r="K45">
            <v>-848.04379999999992</v>
          </cell>
          <cell r="L45">
            <v>-1489.3041333333331</v>
          </cell>
          <cell r="M45">
            <v>-2141.6642427733332</v>
          </cell>
          <cell r="N45">
            <v>-2801.7317592473996</v>
          </cell>
          <cell r="O45">
            <v>-3495.9787385962654</v>
          </cell>
          <cell r="P45">
            <v>-4201.7778392562086</v>
          </cell>
          <cell r="Q45">
            <v>-4918.398621917866</v>
          </cell>
          <cell r="R45">
            <v>-5643.0397632458753</v>
          </cell>
          <cell r="S45">
            <v>-6375.7814668269002</v>
          </cell>
          <cell r="T45">
            <v>-7127.5466114079991</v>
          </cell>
          <cell r="U45">
            <v>-7935.4455724693325</v>
          </cell>
          <cell r="V45">
            <v>-8752.9576779465424</v>
          </cell>
          <cell r="W45">
            <v>-9578.8992609874949</v>
          </cell>
        </row>
        <row r="46">
          <cell r="D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 t="str">
            <v>D - VALEUR RESIDUELLE :</v>
          </cell>
          <cell r="H48" t="str">
            <v xml:space="preserve"> Valeur de référence :</v>
          </cell>
          <cell r="L48" t="str">
            <v/>
          </cell>
          <cell r="O48" t="str">
            <v>Val. rés. en % de la</v>
          </cell>
          <cell r="S48" t="str">
            <v>Valeur</v>
          </cell>
          <cell r="V48" t="str">
            <v>Valeur résiduelle:</v>
          </cell>
        </row>
        <row r="49">
          <cell r="H49" t="str">
            <v>'inflaté' ou 'comptable'</v>
          </cell>
          <cell r="L49" t="str">
            <v/>
          </cell>
          <cell r="O49" t="str">
            <v>valeur de référence:</v>
          </cell>
          <cell r="S49" t="str">
            <v>résiduelle:</v>
          </cell>
          <cell r="V49" t="str">
            <v>en monnaie const:</v>
          </cell>
        </row>
        <row r="50">
          <cell r="D50" t="str">
            <v>Actifs</v>
          </cell>
          <cell r="H50" t="str">
            <v>comptable</v>
          </cell>
          <cell r="O50">
            <v>1</v>
          </cell>
          <cell r="S50">
            <v>2757.7681951397044</v>
          </cell>
          <cell r="T50" t="str">
            <v>KUSD</v>
          </cell>
          <cell r="V50">
            <v>2375.4021865819909</v>
          </cell>
        </row>
        <row r="51">
          <cell r="D51" t="str">
            <v>Terrains</v>
          </cell>
          <cell r="H51" t="str">
            <v>inflatée</v>
          </cell>
          <cell r="O51">
            <v>1</v>
          </cell>
          <cell r="S51">
            <v>0</v>
          </cell>
          <cell r="T51" t="str">
            <v>KUSD</v>
          </cell>
          <cell r="V51">
            <v>0</v>
          </cell>
        </row>
        <row r="52">
          <cell r="D52">
            <v>0</v>
          </cell>
          <cell r="H52" t="str">
            <v/>
          </cell>
          <cell r="L52">
            <v>0</v>
          </cell>
          <cell r="M52" t="str">
            <v/>
          </cell>
          <cell r="O52">
            <v>0</v>
          </cell>
          <cell r="S52">
            <v>0</v>
          </cell>
          <cell r="T52" t="str">
            <v>KUSD</v>
          </cell>
          <cell r="U52" t="str">
            <v/>
          </cell>
          <cell r="V52">
            <v>0</v>
          </cell>
        </row>
        <row r="53">
          <cell r="D53" t="str">
            <v>Besoin en Fonds de Roulement</v>
          </cell>
          <cell r="H53" t="str">
            <v>comptable</v>
          </cell>
          <cell r="O53">
            <v>1</v>
          </cell>
          <cell r="S53">
            <v>17511.351233862795</v>
          </cell>
          <cell r="T53" t="str">
            <v>KUSD</v>
          </cell>
          <cell r="U53" t="str">
            <v/>
          </cell>
          <cell r="V53">
            <v>15083.393188823004</v>
          </cell>
        </row>
        <row r="56">
          <cell r="B56" t="str">
            <v>III - PROJECTION des COMPTES en monnaie courante</v>
          </cell>
          <cell r="U56" t="str">
            <v>TLSA</v>
          </cell>
        </row>
        <row r="58">
          <cell r="D58" t="str">
            <v>TRI : 14,0%</v>
          </cell>
          <cell r="H58">
            <v>0</v>
          </cell>
          <cell r="I58">
            <v>1</v>
          </cell>
          <cell r="J58">
            <v>2</v>
          </cell>
          <cell r="K58">
            <v>3</v>
          </cell>
          <cell r="L58">
            <v>4</v>
          </cell>
          <cell r="M58">
            <v>5</v>
          </cell>
          <cell r="N58">
            <v>6</v>
          </cell>
          <cell r="O58">
            <v>7</v>
          </cell>
          <cell r="P58">
            <v>8</v>
          </cell>
          <cell r="Q58">
            <v>9</v>
          </cell>
          <cell r="R58">
            <v>10</v>
          </cell>
          <cell r="S58">
            <v>11</v>
          </cell>
          <cell r="T58">
            <v>12</v>
          </cell>
          <cell r="U58">
            <v>13</v>
          </cell>
          <cell r="V58">
            <v>14</v>
          </cell>
          <cell r="W58">
            <v>15</v>
          </cell>
        </row>
        <row r="60">
          <cell r="B60" t="str">
            <v>A - PLAN DE FINANCEMENT :</v>
          </cell>
        </row>
        <row r="61">
          <cell r="C61" t="str">
            <v>Trésorerie au 1/1/n (1)</v>
          </cell>
          <cell r="H61">
            <v>0</v>
          </cell>
          <cell r="I61">
            <v>-792.56906249999997</v>
          </cell>
          <cell r="J61">
            <v>-3889.3414001072251</v>
          </cell>
          <cell r="K61">
            <v>-10029.929922503865</v>
          </cell>
          <cell r="L61">
            <v>-12719.247093577811</v>
          </cell>
          <cell r="M61">
            <v>-12863.087356434911</v>
          </cell>
          <cell r="N61">
            <v>-12510.752874368534</v>
          </cell>
          <cell r="O61">
            <v>-12298.051869768142</v>
          </cell>
          <cell r="P61">
            <v>-10851.99125150808</v>
          </cell>
          <cell r="Q61">
            <v>-8383.4587418764004</v>
          </cell>
          <cell r="R61">
            <v>-5330.5054021461419</v>
          </cell>
          <cell r="S61">
            <v>-1601.3043125951967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D62" t="str">
            <v>Investissements</v>
          </cell>
          <cell r="H62">
            <v>0</v>
          </cell>
          <cell r="I62">
            <v>-2475.93824</v>
          </cell>
          <cell r="J62">
            <v>-5127.8825442999996</v>
          </cell>
          <cell r="K62">
            <v>-277.97520980000002</v>
          </cell>
          <cell r="L62">
            <v>-166.4966416</v>
          </cell>
          <cell r="M62">
            <v>-115.61110551099999</v>
          </cell>
          <cell r="N62">
            <v>-818.6061254180695</v>
          </cell>
          <cell r="O62">
            <v>-392.13886570989939</v>
          </cell>
          <cell r="P62">
            <v>-243.31790175462956</v>
          </cell>
          <cell r="Q62">
            <v>-120.30537999527969</v>
          </cell>
          <cell r="R62">
            <v>-121.50843379523249</v>
          </cell>
          <cell r="S62">
            <v>-878.77179260778985</v>
          </cell>
          <cell r="T62">
            <v>-1088.2369069751005</v>
          </cell>
          <cell r="U62">
            <v>-255.72956011336015</v>
          </cell>
          <cell r="V62">
            <v>-126.44216345613846</v>
          </cell>
          <cell r="W62">
            <v>-127.70658509069986</v>
          </cell>
        </row>
        <row r="63">
          <cell r="D63" t="str">
            <v>Variation du BFR</v>
          </cell>
          <cell r="H63">
            <v>-1585.1381249999999</v>
          </cell>
          <cell r="I63">
            <v>-15.851381250000031</v>
          </cell>
          <cell r="J63">
            <v>-918.83456079531243</v>
          </cell>
          <cell r="K63">
            <v>-2812.7008377755374</v>
          </cell>
          <cell r="L63">
            <v>-1451.8845302518648</v>
          </cell>
          <cell r="M63">
            <v>-1479.127439097233</v>
          </cell>
          <cell r="N63">
            <v>-1378.2190628104399</v>
          </cell>
          <cell r="O63">
            <v>-1277.1207658132498</v>
          </cell>
          <cell r="P63">
            <v>-1030.0095562637234</v>
          </cell>
          <cell r="Q63">
            <v>-1140.385662433926</v>
          </cell>
          <cell r="R63">
            <v>-1262.9094869139553</v>
          </cell>
          <cell r="S63">
            <v>-785.66990292284027</v>
          </cell>
          <cell r="T63">
            <v>-831.50114727352411</v>
          </cell>
          <cell r="U63">
            <v>-491.79389953660939</v>
          </cell>
          <cell r="V63">
            <v>-513.61744716266548</v>
          </cell>
          <cell r="W63">
            <v>-536.58742856191384</v>
          </cell>
        </row>
        <row r="64">
          <cell r="D64" t="str">
            <v>EBE comptable (EBE + effet de stock)</v>
          </cell>
          <cell r="H64">
            <v>0</v>
          </cell>
          <cell r="I64">
            <v>-547.18135262133319</v>
          </cell>
          <cell r="J64">
            <v>77.971438533376514</v>
          </cell>
          <cell r="K64">
            <v>682.2129137371677</v>
          </cell>
          <cell r="L64">
            <v>1790.3721985010968</v>
          </cell>
          <cell r="M64">
            <v>2802.1217730048916</v>
          </cell>
          <cell r="N64">
            <v>3680.5769223407383</v>
          </cell>
          <cell r="O64">
            <v>4736.2659032971806</v>
          </cell>
          <cell r="P64">
            <v>5653.6228381148421</v>
          </cell>
          <cell r="Q64">
            <v>6466.5933438723605</v>
          </cell>
          <cell r="R64">
            <v>7619.5745244329401</v>
          </cell>
          <cell r="S64">
            <v>8203.3371276600774</v>
          </cell>
          <cell r="T64">
            <v>8823.1980835847444</v>
          </cell>
          <cell r="U64">
            <v>9102.0278971996286</v>
          </cell>
          <cell r="V64">
            <v>9393.7079134977175</v>
          </cell>
          <cell r="W64">
            <v>9700.3956548433453</v>
          </cell>
        </row>
        <row r="65">
          <cell r="D65" t="str">
            <v>Gains / Pertes de change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Trésorerie au 31/12/n (2)</v>
          </cell>
          <cell r="H66">
            <v>-1585.1381249999999</v>
          </cell>
          <cell r="I66">
            <v>-3831.5400363713334</v>
          </cell>
          <cell r="J66">
            <v>-9858.0870666691608</v>
          </cell>
          <cell r="K66">
            <v>-12438.393056342235</v>
          </cell>
          <cell r="L66">
            <v>-12547.256066928581</v>
          </cell>
          <cell r="M66">
            <v>-11655.704128038251</v>
          </cell>
          <cell r="N66">
            <v>-11027.001140256305</v>
          </cell>
          <cell r="O66">
            <v>-9231.0455979941107</v>
          </cell>
          <cell r="P66">
            <v>-6471.6958714115908</v>
          </cell>
          <cell r="Q66">
            <v>-3177.5564404332454</v>
          </cell>
          <cell r="R66">
            <v>904.65120157761066</v>
          </cell>
          <cell r="S66">
            <v>4937.5911195342505</v>
          </cell>
          <cell r="T66">
            <v>6903.46002933612</v>
          </cell>
          <cell r="U66">
            <v>8354.5044375496582</v>
          </cell>
          <cell r="V66">
            <v>8753.6483028789135</v>
          </cell>
          <cell r="W66">
            <v>9036.1016411907312</v>
          </cell>
        </row>
        <row r="67">
          <cell r="D67" t="str">
            <v>Frais financier sur moyenne (1)+(2)</v>
          </cell>
          <cell r="I67">
            <v>-57.80136373589167</v>
          </cell>
          <cell r="J67">
            <v>-171.84285583470484</v>
          </cell>
          <cell r="K67">
            <v>-280.85403723557624</v>
          </cell>
          <cell r="L67">
            <v>-315.83128950632994</v>
          </cell>
          <cell r="M67">
            <v>-306.48489355591454</v>
          </cell>
          <cell r="N67">
            <v>-294.22192518281048</v>
          </cell>
          <cell r="O67">
            <v>-269.11371834702817</v>
          </cell>
          <cell r="P67">
            <v>-216.54608903649589</v>
          </cell>
          <cell r="Q67">
            <v>-144.51268977887057</v>
          </cell>
          <cell r="R67">
            <v>-55.323177507106642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D68" t="str">
            <v>Impôt à imputer au projet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-548.56385277436868</v>
          </cell>
          <cell r="N68">
            <v>-976.82880432902755</v>
          </cell>
          <cell r="O68">
            <v>-1351.8319351669411</v>
          </cell>
          <cell r="P68">
            <v>-1695.2167814283139</v>
          </cell>
          <cell r="Q68">
            <v>-2008.4362719340256</v>
          </cell>
          <cell r="R68">
            <v>-2450.6323366657007</v>
          </cell>
          <cell r="S68">
            <v>-2676.7143404475246</v>
          </cell>
          <cell r="T68">
            <v>-2891.9944220450061</v>
          </cell>
          <cell r="U68">
            <v>-2971.7863978183514</v>
          </cell>
          <cell r="V68">
            <v>-3072.8509580137479</v>
          </cell>
          <cell r="W68">
            <v>-3179.7168939267972</v>
          </cell>
        </row>
        <row r="69">
          <cell r="D69" t="str">
            <v>Dividendes/apport en capital</v>
          </cell>
          <cell r="H69">
            <v>792.56906249999997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-2260.8767790867259</v>
          </cell>
          <cell r="T69">
            <v>-4011.4656072911139</v>
          </cell>
          <cell r="U69">
            <v>-5382.7180397313068</v>
          </cell>
          <cell r="V69">
            <v>-5680.7973448651655</v>
          </cell>
          <cell r="W69">
            <v>-26125.504176266433</v>
          </cell>
        </row>
        <row r="70">
          <cell r="D70" t="str">
            <v>Valeur résiduelle</v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>
            <v>20269.119429002501</v>
          </cell>
        </row>
        <row r="71">
          <cell r="C71" t="str">
            <v>Trésorerie au 1/1/n+1</v>
          </cell>
          <cell r="H71">
            <v>-792.56906249999997</v>
          </cell>
          <cell r="I71">
            <v>-3889.3414001072251</v>
          </cell>
          <cell r="J71">
            <v>-10029.929922503865</v>
          </cell>
          <cell r="K71">
            <v>-12719.247093577811</v>
          </cell>
          <cell r="L71">
            <v>-12863.087356434911</v>
          </cell>
          <cell r="M71">
            <v>-12510.752874368534</v>
          </cell>
          <cell r="N71">
            <v>-12298.051869768142</v>
          </cell>
          <cell r="O71">
            <v>-10851.99125150808</v>
          </cell>
          <cell r="P71">
            <v>-8383.4587418764004</v>
          </cell>
          <cell r="Q71">
            <v>-5330.5054021461419</v>
          </cell>
          <cell r="R71">
            <v>-1601.3043125951967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3">
          <cell r="B73" t="str">
            <v>B - COMPTE DE RESULTAT :</v>
          </cell>
        </row>
        <row r="74">
          <cell r="D74" t="str">
            <v>Excédent brut d'exploitation instantané</v>
          </cell>
          <cell r="H74">
            <v>0</v>
          </cell>
          <cell r="I74">
            <v>-547.18135262133319</v>
          </cell>
          <cell r="J74">
            <v>72.165762845876557</v>
          </cell>
          <cell r="K74">
            <v>673.07526401134999</v>
          </cell>
          <cell r="L74">
            <v>1771.0348386545468</v>
          </cell>
          <cell r="M74">
            <v>2777.5194375383048</v>
          </cell>
          <cell r="N74">
            <v>3650.6108201671514</v>
          </cell>
          <cell r="O74">
            <v>4701.3019589305177</v>
          </cell>
          <cell r="P74">
            <v>5614.0276647793835</v>
          </cell>
          <cell r="Q74">
            <v>6423.2630420958039</v>
          </cell>
          <cell r="R74">
            <v>7572.1088368284818</v>
          </cell>
          <cell r="S74">
            <v>8151.2917455135457</v>
          </cell>
          <cell r="T74">
            <v>8768.3036230176531</v>
          </cell>
          <cell r="U74">
            <v>9044.1181601575772</v>
          </cell>
          <cell r="V74">
            <v>9334.0147819520462</v>
          </cell>
          <cell r="W74">
            <v>9638.8399899618653</v>
          </cell>
        </row>
        <row r="75">
          <cell r="D75" t="str">
            <v>Effet de stock</v>
          </cell>
          <cell r="I75">
            <v>0</v>
          </cell>
          <cell r="J75">
            <v>5.8056756874999564</v>
          </cell>
          <cell r="K75">
            <v>9.1376497258177096</v>
          </cell>
          <cell r="L75">
            <v>19.337359846550044</v>
          </cell>
          <cell r="M75">
            <v>24.602335466586737</v>
          </cell>
          <cell r="N75">
            <v>29.966102173586933</v>
          </cell>
          <cell r="O75">
            <v>34.963944366662872</v>
          </cell>
          <cell r="P75">
            <v>39.595173335458639</v>
          </cell>
          <cell r="Q75">
            <v>43.330301776556553</v>
          </cell>
          <cell r="R75">
            <v>47.465687604458253</v>
          </cell>
          <cell r="S75">
            <v>52.045382146531665</v>
          </cell>
          <cell r="T75">
            <v>54.894460567091301</v>
          </cell>
          <cell r="U75">
            <v>57.909737042051347</v>
          </cell>
          <cell r="V75">
            <v>59.693131545672259</v>
          </cell>
          <cell r="W75">
            <v>61.55566488147997</v>
          </cell>
        </row>
        <row r="76">
          <cell r="D76" t="str">
            <v>Amortissements fiscaux</v>
          </cell>
          <cell r="I76">
            <v>0</v>
          </cell>
          <cell r="J76">
            <v>-239.41013333333333</v>
          </cell>
          <cell r="K76">
            <v>-608.63366666666661</v>
          </cell>
          <cell r="L76">
            <v>-641.26033333333328</v>
          </cell>
          <cell r="M76">
            <v>-652.36010943999997</v>
          </cell>
          <cell r="N76">
            <v>-660.06751647406657</v>
          </cell>
          <cell r="O76">
            <v>-694.24697934886581</v>
          </cell>
          <cell r="P76">
            <v>-705.79910065994284</v>
          </cell>
          <cell r="Q76">
            <v>-716.6207826616569</v>
          </cell>
          <cell r="R76">
            <v>-724.64114132800887</v>
          </cell>
          <cell r="S76">
            <v>-732.74170358102447</v>
          </cell>
          <cell r="T76">
            <v>-751.76514458109921</v>
          </cell>
          <cell r="U76">
            <v>-807.89896106133381</v>
          </cell>
          <cell r="V76">
            <v>-817.51210547720939</v>
          </cell>
          <cell r="W76">
            <v>-825.94158304095197</v>
          </cell>
        </row>
        <row r="77">
          <cell r="D77" t="str">
            <v>Charges d'emprunt</v>
          </cell>
          <cell r="H77">
            <v>0</v>
          </cell>
          <cell r="I77">
            <v>-57.80136373589167</v>
          </cell>
          <cell r="J77">
            <v>-171.84285583470484</v>
          </cell>
          <cell r="K77">
            <v>-280.85403723557624</v>
          </cell>
          <cell r="L77">
            <v>-315.83128950632994</v>
          </cell>
          <cell r="M77">
            <v>-306.48489355591454</v>
          </cell>
          <cell r="N77">
            <v>-294.22192518281048</v>
          </cell>
          <cell r="O77">
            <v>-269.11371834702817</v>
          </cell>
          <cell r="P77">
            <v>-216.54608903649589</v>
          </cell>
          <cell r="Q77">
            <v>-144.51268977887057</v>
          </cell>
          <cell r="R77">
            <v>-55.323177507106642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D78" t="str">
            <v>Gains / Pertes de change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Résultat avant impôt</v>
          </cell>
          <cell r="H79">
            <v>0</v>
          </cell>
          <cell r="I79">
            <v>-604.98271635722483</v>
          </cell>
          <cell r="J79">
            <v>-333.28155063466164</v>
          </cell>
          <cell r="K79">
            <v>-207.27479016507516</v>
          </cell>
          <cell r="L79">
            <v>833.28057566143343</v>
          </cell>
          <cell r="M79">
            <v>1843.2767700089769</v>
          </cell>
          <cell r="N79">
            <v>2726.2874806838613</v>
          </cell>
          <cell r="O79">
            <v>3772.9052056012865</v>
          </cell>
          <cell r="P79">
            <v>4731.2776484184033</v>
          </cell>
          <cell r="Q79">
            <v>5605.4598714318327</v>
          </cell>
          <cell r="R79">
            <v>6839.6102055978254</v>
          </cell>
          <cell r="S79">
            <v>7470.5954240790525</v>
          </cell>
          <cell r="T79">
            <v>8071.4329390036455</v>
          </cell>
          <cell r="U79">
            <v>8294.1289361382951</v>
          </cell>
          <cell r="V79">
            <v>8576.1958080205077</v>
          </cell>
          <cell r="W79">
            <v>8874.4540718023927</v>
          </cell>
        </row>
        <row r="80">
          <cell r="D80" t="str">
            <v>Impôt à imputer au projet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-548.56385277436868</v>
          </cell>
          <cell r="N80">
            <v>-976.82880432902755</v>
          </cell>
          <cell r="O80">
            <v>-1351.8319351669411</v>
          </cell>
          <cell r="P80">
            <v>-1695.2167814283139</v>
          </cell>
          <cell r="Q80">
            <v>-2008.4362719340256</v>
          </cell>
          <cell r="R80">
            <v>-2450.6323366657007</v>
          </cell>
          <cell r="S80">
            <v>-2676.7143404475246</v>
          </cell>
          <cell r="T80">
            <v>-2891.9944220450061</v>
          </cell>
          <cell r="U80">
            <v>-2971.7863978183514</v>
          </cell>
          <cell r="V80">
            <v>-3072.8509580137479</v>
          </cell>
          <cell r="W80">
            <v>-3179.7168939267972</v>
          </cell>
        </row>
        <row r="81">
          <cell r="D81" t="str">
            <v>Charges d'emprunt</v>
          </cell>
          <cell r="I81" t="b">
            <v>0</v>
          </cell>
          <cell r="J81" t="b">
            <v>0</v>
          </cell>
          <cell r="K81" t="b">
            <v>0</v>
          </cell>
          <cell r="L81" t="b">
            <v>0</v>
          </cell>
          <cell r="M81" t="b">
            <v>0</v>
          </cell>
          <cell r="N81" t="b">
            <v>0</v>
          </cell>
          <cell r="O81" t="b">
            <v>0</v>
          </cell>
          <cell r="P81" t="b">
            <v>0</v>
          </cell>
          <cell r="Q81" t="b">
            <v>0</v>
          </cell>
          <cell r="R81" t="b">
            <v>0</v>
          </cell>
          <cell r="S81" t="b">
            <v>0</v>
          </cell>
          <cell r="T81" t="b">
            <v>0</v>
          </cell>
          <cell r="U81" t="b">
            <v>0</v>
          </cell>
          <cell r="V81" t="b">
            <v>0</v>
          </cell>
          <cell r="W81" t="b">
            <v>0</v>
          </cell>
        </row>
        <row r="82">
          <cell r="D82" t="str">
            <v>Gains / Pertes de change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Résultat après impôt</v>
          </cell>
          <cell r="H83">
            <v>0</v>
          </cell>
          <cell r="I83">
            <v>-604.98271635722483</v>
          </cell>
          <cell r="J83">
            <v>-333.28155063466164</v>
          </cell>
          <cell r="K83">
            <v>-207.27479016507516</v>
          </cell>
          <cell r="L83">
            <v>833.28057566143343</v>
          </cell>
          <cell r="M83">
            <v>1294.7129172346081</v>
          </cell>
          <cell r="N83">
            <v>1749.4586763548336</v>
          </cell>
          <cell r="O83">
            <v>2421.0732704343454</v>
          </cell>
          <cell r="P83">
            <v>3036.0608669900894</v>
          </cell>
          <cell r="Q83">
            <v>3597.023599497807</v>
          </cell>
          <cell r="R83">
            <v>4388.9778689321247</v>
          </cell>
          <cell r="S83">
            <v>4793.8810836315279</v>
          </cell>
          <cell r="T83">
            <v>5179.4385169586394</v>
          </cell>
          <cell r="U83">
            <v>5322.3425383199437</v>
          </cell>
          <cell r="V83">
            <v>5503.3448500067598</v>
          </cell>
          <cell r="W83">
            <v>5694.7371778755951</v>
          </cell>
        </row>
        <row r="85">
          <cell r="B85" t="str">
            <v>C - BILAN au 31/12/n après répartition:</v>
          </cell>
        </row>
        <row r="86">
          <cell r="B86" t="str">
            <v>ACTIF</v>
          </cell>
        </row>
        <row r="87">
          <cell r="C87" t="str">
            <v>Actif immobilisé brut</v>
          </cell>
          <cell r="H87">
            <v>0</v>
          </cell>
          <cell r="I87">
            <v>2475.93824</v>
          </cell>
          <cell r="J87">
            <v>7603.8207843</v>
          </cell>
          <cell r="K87">
            <v>7881.7959940999999</v>
          </cell>
          <cell r="L87">
            <v>8048.2926356999997</v>
          </cell>
          <cell r="M87">
            <v>8163.9037412109992</v>
          </cell>
          <cell r="N87">
            <v>8982.5098666290687</v>
          </cell>
          <cell r="O87">
            <v>9374.6487323389683</v>
          </cell>
          <cell r="P87">
            <v>9617.9666340935983</v>
          </cell>
          <cell r="Q87">
            <v>9738.2720140888778</v>
          </cell>
          <cell r="R87">
            <v>9859.7804478841099</v>
          </cell>
          <cell r="S87">
            <v>10738.552240491899</v>
          </cell>
          <cell r="T87">
            <v>11826.789147467</v>
          </cell>
          <cell r="U87">
            <v>12082.518707580361</v>
          </cell>
          <cell r="V87">
            <v>12208.960871036499</v>
          </cell>
          <cell r="W87">
            <v>12336.667456127199</v>
          </cell>
        </row>
        <row r="88">
          <cell r="D88" t="str">
            <v>Amortissements cumulés</v>
          </cell>
          <cell r="H88">
            <v>0</v>
          </cell>
          <cell r="I88">
            <v>0</v>
          </cell>
          <cell r="J88">
            <v>-239.41013333333333</v>
          </cell>
          <cell r="K88">
            <v>-848.04379999999992</v>
          </cell>
          <cell r="L88">
            <v>-1489.3041333333331</v>
          </cell>
          <cell r="M88">
            <v>-2141.6642427733332</v>
          </cell>
          <cell r="N88">
            <v>-2801.7317592473996</v>
          </cell>
          <cell r="O88">
            <v>-3495.9787385962654</v>
          </cell>
          <cell r="P88">
            <v>-4201.7778392562086</v>
          </cell>
          <cell r="Q88">
            <v>-4918.398621917866</v>
          </cell>
          <cell r="R88">
            <v>-5643.0397632458753</v>
          </cell>
          <cell r="S88">
            <v>-6375.7814668269002</v>
          </cell>
          <cell r="T88">
            <v>-7127.5466114079991</v>
          </cell>
          <cell r="U88">
            <v>-7935.4455724693325</v>
          </cell>
          <cell r="V88">
            <v>-8752.9576779465424</v>
          </cell>
          <cell r="W88">
            <v>-9578.8992609874949</v>
          </cell>
        </row>
        <row r="89">
          <cell r="C89" t="str">
            <v>Actif immobilisé net</v>
          </cell>
          <cell r="H89">
            <v>0</v>
          </cell>
          <cell r="I89">
            <v>2475.93824</v>
          </cell>
          <cell r="J89">
            <v>7364.4106509666663</v>
          </cell>
          <cell r="K89">
            <v>7033.7521940999995</v>
          </cell>
          <cell r="L89">
            <v>6558.9885023666666</v>
          </cell>
          <cell r="M89">
            <v>6022.239498437666</v>
          </cell>
          <cell r="N89">
            <v>6180.7781073816695</v>
          </cell>
          <cell r="O89">
            <v>5878.6699937427029</v>
          </cell>
          <cell r="P89">
            <v>5416.1887948373897</v>
          </cell>
          <cell r="Q89">
            <v>4819.8733921710118</v>
          </cell>
          <cell r="R89">
            <v>4216.7406846382346</v>
          </cell>
          <cell r="S89">
            <v>4362.7707736649991</v>
          </cell>
          <cell r="T89">
            <v>4699.2425360590005</v>
          </cell>
          <cell r="U89">
            <v>4147.073135111028</v>
          </cell>
          <cell r="V89">
            <v>3456.0031930899568</v>
          </cell>
          <cell r="W89">
            <v>2757.7681951397044</v>
          </cell>
        </row>
        <row r="90">
          <cell r="D90" t="str">
            <v>Variation du BFR</v>
          </cell>
          <cell r="H90">
            <v>1585.1381249999999</v>
          </cell>
          <cell r="I90">
            <v>1600.98950625</v>
          </cell>
          <cell r="J90">
            <v>2519.8240670453124</v>
          </cell>
          <cell r="K90">
            <v>5332.5249048208498</v>
          </cell>
          <cell r="L90">
            <v>6784.4094350727146</v>
          </cell>
          <cell r="M90">
            <v>8263.5368741699476</v>
          </cell>
          <cell r="N90">
            <v>9641.7559369803876</v>
          </cell>
          <cell r="O90">
            <v>10918.876702793637</v>
          </cell>
          <cell r="P90">
            <v>11948.886259057361</v>
          </cell>
          <cell r="Q90">
            <v>13089.271921491287</v>
          </cell>
          <cell r="R90">
            <v>14352.181408405242</v>
          </cell>
          <cell r="S90">
            <v>15137.851311328082</v>
          </cell>
          <cell r="T90">
            <v>15969.352458601606</v>
          </cell>
          <cell r="U90">
            <v>16461.146358138216</v>
          </cell>
          <cell r="V90">
            <v>16974.763805300881</v>
          </cell>
          <cell r="W90">
            <v>17511.351233862795</v>
          </cell>
        </row>
        <row r="91">
          <cell r="H91">
            <v>1585.1381249999999</v>
          </cell>
          <cell r="I91">
            <v>4076.9277462499999</v>
          </cell>
          <cell r="J91">
            <v>9884.2347180119796</v>
          </cell>
          <cell r="K91">
            <v>12366.277098920849</v>
          </cell>
          <cell r="L91">
            <v>13343.397937439382</v>
          </cell>
          <cell r="M91">
            <v>14285.776372607614</v>
          </cell>
          <cell r="N91">
            <v>15822.534044362057</v>
          </cell>
          <cell r="O91">
            <v>16797.546696536341</v>
          </cell>
          <cell r="P91">
            <v>17365.07505389475</v>
          </cell>
          <cell r="Q91">
            <v>17909.145313662299</v>
          </cell>
          <cell r="R91">
            <v>18568.922093043475</v>
          </cell>
          <cell r="S91">
            <v>19500.622084993083</v>
          </cell>
          <cell r="T91">
            <v>20668.594994660605</v>
          </cell>
          <cell r="U91">
            <v>20608.219493249242</v>
          </cell>
          <cell r="V91">
            <v>20430.766998390838</v>
          </cell>
          <cell r="W91">
            <v>20269.119429002501</v>
          </cell>
        </row>
        <row r="92">
          <cell r="B92" t="str">
            <v>PASSIF</v>
          </cell>
        </row>
        <row r="93">
          <cell r="C93" t="str">
            <v>Situation nette au 1/1/n</v>
          </cell>
          <cell r="H93">
            <v>0</v>
          </cell>
          <cell r="I93">
            <v>792.56906249999997</v>
          </cell>
          <cell r="J93">
            <v>187.58634614277514</v>
          </cell>
          <cell r="K93">
            <v>-145.6952044918865</v>
          </cell>
          <cell r="L93">
            <v>-352.96999465696166</v>
          </cell>
          <cell r="M93">
            <v>480.31058100447177</v>
          </cell>
          <cell r="N93">
            <v>1775.0234982390798</v>
          </cell>
          <cell r="O93">
            <v>3524.4821745939134</v>
          </cell>
          <cell r="P93">
            <v>5945.5554450282589</v>
          </cell>
          <cell r="Q93">
            <v>8981.6163120183483</v>
          </cell>
          <cell r="R93">
            <v>12578.639911516155</v>
          </cell>
          <cell r="S93">
            <v>16967.61778044828</v>
          </cell>
          <cell r="T93">
            <v>19500.622084993083</v>
          </cell>
          <cell r="U93">
            <v>20668.594994660609</v>
          </cell>
          <cell r="V93">
            <v>20608.219493249246</v>
          </cell>
          <cell r="W93">
            <v>20430.766998390842</v>
          </cell>
        </row>
        <row r="94">
          <cell r="D94" t="str">
            <v>Résultat après impôt</v>
          </cell>
          <cell r="H94">
            <v>0</v>
          </cell>
          <cell r="I94">
            <v>-604.98271635722483</v>
          </cell>
          <cell r="J94">
            <v>-333.28155063466164</v>
          </cell>
          <cell r="K94">
            <v>-207.27479016507516</v>
          </cell>
          <cell r="L94">
            <v>833.28057566143343</v>
          </cell>
          <cell r="M94">
            <v>1294.7129172346081</v>
          </cell>
          <cell r="N94">
            <v>1749.4586763548336</v>
          </cell>
          <cell r="O94">
            <v>2421.0732704343454</v>
          </cell>
          <cell r="P94">
            <v>3036.0608669900894</v>
          </cell>
          <cell r="Q94">
            <v>3597.023599497807</v>
          </cell>
          <cell r="R94">
            <v>4388.9778689321247</v>
          </cell>
          <cell r="S94">
            <v>4793.8810836315279</v>
          </cell>
          <cell r="T94">
            <v>5179.4385169586394</v>
          </cell>
          <cell r="U94">
            <v>5322.3425383199437</v>
          </cell>
          <cell r="V94">
            <v>5503.3448500067598</v>
          </cell>
          <cell r="W94">
            <v>5694.7371778755951</v>
          </cell>
        </row>
        <row r="95">
          <cell r="D95" t="str">
            <v>Dividendes/apport en capital</v>
          </cell>
          <cell r="H95">
            <v>792.56906249999997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-2260.8767790867259</v>
          </cell>
          <cell r="T95">
            <v>-4011.4656072911139</v>
          </cell>
          <cell r="U95">
            <v>-5382.7180397313068</v>
          </cell>
          <cell r="V95">
            <v>-5680.7973448651655</v>
          </cell>
          <cell r="W95">
            <v>-26125.504176266433</v>
          </cell>
        </row>
        <row r="96">
          <cell r="C96" t="str">
            <v>Situation nette au 31/12/n</v>
          </cell>
          <cell r="H96">
            <v>792.56906249999997</v>
          </cell>
          <cell r="I96">
            <v>187.58634614277514</v>
          </cell>
          <cell r="J96">
            <v>-145.6952044918865</v>
          </cell>
          <cell r="K96">
            <v>-352.96999465696166</v>
          </cell>
          <cell r="L96">
            <v>480.31058100447177</v>
          </cell>
          <cell r="M96">
            <v>1775.0234982390798</v>
          </cell>
          <cell r="N96">
            <v>3524.4821745939134</v>
          </cell>
          <cell r="O96">
            <v>5945.5554450282589</v>
          </cell>
          <cell r="P96">
            <v>8981.6163120183483</v>
          </cell>
          <cell r="Q96">
            <v>12578.639911516155</v>
          </cell>
          <cell r="R96">
            <v>16967.61778044828</v>
          </cell>
          <cell r="S96">
            <v>19500.622084993083</v>
          </cell>
          <cell r="T96">
            <v>20668.594994660609</v>
          </cell>
          <cell r="U96">
            <v>20608.219493249246</v>
          </cell>
          <cell r="V96">
            <v>20430.766998390842</v>
          </cell>
          <cell r="W96">
            <v>0</v>
          </cell>
        </row>
        <row r="97">
          <cell r="D97" t="str">
            <v>Emprunt</v>
          </cell>
          <cell r="H97">
            <v>792.56906249999997</v>
          </cell>
          <cell r="I97">
            <v>3889.3414001072247</v>
          </cell>
          <cell r="J97">
            <v>10029.929922503867</v>
          </cell>
          <cell r="K97">
            <v>12719.247093577811</v>
          </cell>
          <cell r="L97">
            <v>12863.087356434909</v>
          </cell>
          <cell r="M97">
            <v>12510.752874368534</v>
          </cell>
          <cell r="N97">
            <v>12298.051869768144</v>
          </cell>
          <cell r="O97">
            <v>10851.991251508083</v>
          </cell>
          <cell r="P97">
            <v>8383.4587418764022</v>
          </cell>
          <cell r="Q97">
            <v>5330.5054021461438</v>
          </cell>
          <cell r="R97">
            <v>1601.3043125951954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20269.119429002501</v>
          </cell>
        </row>
        <row r="98">
          <cell r="H98">
            <v>1585.1381249999999</v>
          </cell>
          <cell r="I98">
            <v>4076.9277462499999</v>
          </cell>
          <cell r="J98">
            <v>9884.2347180119796</v>
          </cell>
          <cell r="K98">
            <v>12366.277098920849</v>
          </cell>
          <cell r="L98">
            <v>13343.397937439382</v>
          </cell>
          <cell r="M98">
            <v>14285.776372607614</v>
          </cell>
          <cell r="N98">
            <v>15822.534044362057</v>
          </cell>
          <cell r="O98">
            <v>16797.546696536341</v>
          </cell>
          <cell r="P98">
            <v>17365.07505389475</v>
          </cell>
          <cell r="Q98">
            <v>17909.145313662299</v>
          </cell>
          <cell r="R98">
            <v>18568.922093043475</v>
          </cell>
          <cell r="S98">
            <v>19500.622084993083</v>
          </cell>
          <cell r="T98">
            <v>20668.594994660609</v>
          </cell>
          <cell r="U98">
            <v>20608.219493249246</v>
          </cell>
          <cell r="V98">
            <v>20430.766998390842</v>
          </cell>
          <cell r="W98">
            <v>20269.119429002501</v>
          </cell>
        </row>
        <row r="101">
          <cell r="B101" t="str">
            <v>IV - ANALYSE de la RENTABILITE</v>
          </cell>
        </row>
        <row r="102">
          <cell r="U102" t="str">
            <v>TLSA</v>
          </cell>
        </row>
        <row r="103">
          <cell r="B103" t="str">
            <v>A - RENTABILITE ECONOMIQUE</v>
          </cell>
        </row>
        <row r="105">
          <cell r="D105" t="str">
            <v>TRI : 14,0%</v>
          </cell>
          <cell r="H105">
            <v>0</v>
          </cell>
          <cell r="I105">
            <v>1</v>
          </cell>
          <cell r="J105">
            <v>2</v>
          </cell>
          <cell r="K105">
            <v>3</v>
          </cell>
          <cell r="L105">
            <v>4</v>
          </cell>
          <cell r="M105">
            <v>5</v>
          </cell>
          <cell r="N105">
            <v>6</v>
          </cell>
          <cell r="O105">
            <v>7</v>
          </cell>
          <cell r="P105">
            <v>8</v>
          </cell>
          <cell r="Q105">
            <v>9</v>
          </cell>
          <cell r="R105">
            <v>10</v>
          </cell>
          <cell r="S105">
            <v>11</v>
          </cell>
          <cell r="T105">
            <v>12</v>
          </cell>
          <cell r="U105">
            <v>13</v>
          </cell>
          <cell r="V105">
            <v>14</v>
          </cell>
          <cell r="W105">
            <v>15</v>
          </cell>
        </row>
        <row r="106">
          <cell r="B106" t="str">
            <v>TABLEAU DES FLUX DE TRESORERIE :</v>
          </cell>
        </row>
        <row r="107">
          <cell r="B107" t="str">
            <v>EMPLOIS</v>
          </cell>
        </row>
        <row r="108">
          <cell r="C108" t="str">
            <v>Investissements</v>
          </cell>
          <cell r="H108">
            <v>0</v>
          </cell>
          <cell r="I108">
            <v>-2475.93824</v>
          </cell>
          <cell r="J108">
            <v>-5127.8825442999996</v>
          </cell>
          <cell r="K108">
            <v>-277.97520980000002</v>
          </cell>
          <cell r="L108">
            <v>-166.4966416</v>
          </cell>
          <cell r="M108">
            <v>-115.61110551099999</v>
          </cell>
          <cell r="N108">
            <v>-818.6061254180695</v>
          </cell>
          <cell r="O108">
            <v>-392.13886570989939</v>
          </cell>
          <cell r="P108">
            <v>-243.31790175462956</v>
          </cell>
          <cell r="Q108">
            <v>-120.30537999527969</v>
          </cell>
          <cell r="R108">
            <v>-121.50843379523249</v>
          </cell>
          <cell r="S108">
            <v>-878.77179260778985</v>
          </cell>
          <cell r="T108">
            <v>-1088.2369069751005</v>
          </cell>
          <cell r="U108">
            <v>-255.72956011336015</v>
          </cell>
          <cell r="V108">
            <v>-126.44216345613846</v>
          </cell>
          <cell r="W108">
            <v>-127.70658509069986</v>
          </cell>
        </row>
        <row r="109">
          <cell r="C109" t="str">
            <v>Variation du BFR</v>
          </cell>
          <cell r="H109">
            <v>-1585.1381249999999</v>
          </cell>
          <cell r="I109">
            <v>-15.851381250000031</v>
          </cell>
          <cell r="J109">
            <v>-918.83456079531243</v>
          </cell>
          <cell r="K109">
            <v>-2812.7008377755374</v>
          </cell>
          <cell r="L109">
            <v>-1451.8845302518648</v>
          </cell>
          <cell r="M109">
            <v>-1479.127439097233</v>
          </cell>
          <cell r="N109">
            <v>-1378.2190628104399</v>
          </cell>
          <cell r="O109">
            <v>-1277.1207658132498</v>
          </cell>
          <cell r="P109">
            <v>-1030.0095562637234</v>
          </cell>
          <cell r="Q109">
            <v>-1140.385662433926</v>
          </cell>
          <cell r="R109">
            <v>-1262.9094869139553</v>
          </cell>
          <cell r="S109">
            <v>-785.66990292284027</v>
          </cell>
          <cell r="T109">
            <v>-831.50114727352411</v>
          </cell>
          <cell r="U109">
            <v>-491.79389953660939</v>
          </cell>
          <cell r="V109">
            <v>-513.61744716266548</v>
          </cell>
          <cell r="W109">
            <v>-536.58742856191384</v>
          </cell>
        </row>
        <row r="110">
          <cell r="C110" t="str">
            <v>Impôt à imputer au projet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-548.56385277436868</v>
          </cell>
          <cell r="N110">
            <v>-976.82880432902755</v>
          </cell>
          <cell r="O110">
            <v>-1351.8319351669411</v>
          </cell>
          <cell r="P110">
            <v>-1695.2167814283139</v>
          </cell>
          <cell r="Q110">
            <v>-2008.4362719340256</v>
          </cell>
          <cell r="R110">
            <v>-2450.6323366657007</v>
          </cell>
          <cell r="S110">
            <v>-2676.7143404475246</v>
          </cell>
          <cell r="T110">
            <v>-2891.9944220450061</v>
          </cell>
          <cell r="U110">
            <v>-2971.7863978183514</v>
          </cell>
          <cell r="V110">
            <v>-3072.8509580137479</v>
          </cell>
          <cell r="W110">
            <v>-3179.7168939267972</v>
          </cell>
        </row>
        <row r="111">
          <cell r="B111" t="str">
            <v>RESSOURCES</v>
          </cell>
        </row>
        <row r="112">
          <cell r="C112" t="str">
            <v>EBE comptable (EBE + effet de stock)</v>
          </cell>
          <cell r="H112">
            <v>0</v>
          </cell>
          <cell r="I112">
            <v>-547.18135262133319</v>
          </cell>
          <cell r="J112">
            <v>77.971438533376514</v>
          </cell>
          <cell r="K112">
            <v>682.2129137371677</v>
          </cell>
          <cell r="L112">
            <v>1790.3721985010968</v>
          </cell>
          <cell r="M112">
            <v>2802.1217730048916</v>
          </cell>
          <cell r="N112">
            <v>3680.5769223407383</v>
          </cell>
          <cell r="O112">
            <v>4736.2659032971806</v>
          </cell>
          <cell r="P112">
            <v>5653.6228381148421</v>
          </cell>
          <cell r="Q112">
            <v>6466.5933438723605</v>
          </cell>
          <cell r="R112">
            <v>7619.5745244329401</v>
          </cell>
          <cell r="S112">
            <v>8203.3371276600774</v>
          </cell>
          <cell r="T112">
            <v>8823.1980835847444</v>
          </cell>
          <cell r="U112">
            <v>9102.0278971996286</v>
          </cell>
          <cell r="V112">
            <v>9393.7079134977175</v>
          </cell>
          <cell r="W112">
            <v>9700.3956548433453</v>
          </cell>
        </row>
        <row r="113">
          <cell r="C113" t="str">
            <v>Valeur résiduelle</v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>
            <v>20269.119429002501</v>
          </cell>
        </row>
        <row r="114">
          <cell r="B114" t="str">
            <v>NET CASH APRES IMPOT</v>
          </cell>
          <cell r="H114">
            <v>-1585.1381249999999</v>
          </cell>
          <cell r="I114">
            <v>-3038.9709738713332</v>
          </cell>
          <cell r="J114">
            <v>-5968.7456665619356</v>
          </cell>
          <cell r="K114">
            <v>-2408.4631338383697</v>
          </cell>
          <cell r="L114">
            <v>171.99102664923203</v>
          </cell>
          <cell r="M114">
            <v>658.81937562228995</v>
          </cell>
          <cell r="N114">
            <v>506.9229297832012</v>
          </cell>
          <cell r="O114">
            <v>1715.1743366070905</v>
          </cell>
          <cell r="P114">
            <v>2685.0785986681753</v>
          </cell>
          <cell r="Q114">
            <v>3197.4660295091289</v>
          </cell>
          <cell r="R114">
            <v>3784.5242670580515</v>
          </cell>
          <cell r="S114">
            <v>3862.1810916819231</v>
          </cell>
          <cell r="T114">
            <v>4011.4656072911139</v>
          </cell>
          <cell r="U114">
            <v>5382.7180397313077</v>
          </cell>
          <cell r="V114">
            <v>5680.7973448651655</v>
          </cell>
          <cell r="W114">
            <v>26125.504176266437</v>
          </cell>
        </row>
        <row r="115">
          <cell r="B115" t="str">
            <v>NC APRES IMPOT en monnaie cste</v>
          </cell>
          <cell r="H115">
            <v>-1585.1381249999999</v>
          </cell>
          <cell r="I115">
            <v>-3008.8821523478546</v>
          </cell>
          <cell r="J115">
            <v>-5851.1377968453444</v>
          </cell>
          <cell r="K115">
            <v>-2337.6305893504614</v>
          </cell>
          <cell r="L115">
            <v>165.27999603733221</v>
          </cell>
          <cell r="M115">
            <v>626.84403023511106</v>
          </cell>
          <cell r="N115">
            <v>477.54433064336752</v>
          </cell>
          <cell r="O115">
            <v>1599.7740707237672</v>
          </cell>
          <cell r="P115">
            <v>2479.6250369163781</v>
          </cell>
          <cell r="Q115">
            <v>2923.57052743447</v>
          </cell>
          <cell r="R115">
            <v>3426.0804486866778</v>
          </cell>
          <cell r="S115">
            <v>3461.7645138233165</v>
          </cell>
          <cell r="T115">
            <v>3559.972045368308</v>
          </cell>
          <cell r="U115">
            <v>4729.5930239409063</v>
          </cell>
          <cell r="V115">
            <v>4942.0833277021202</v>
          </cell>
          <cell r="W115">
            <v>22503.189301853716</v>
          </cell>
        </row>
        <row r="116">
          <cell r="B116" t="str">
            <v>RENTABILITE INTRINSEQUE :</v>
          </cell>
          <cell r="N116" t="str">
            <v>Taux de rentabilité interne en monnaie constante :</v>
          </cell>
          <cell r="O116">
            <v>0.14032351471029009</v>
          </cell>
          <cell r="R116" t="str">
            <v>Payback:</v>
          </cell>
          <cell r="S116">
            <v>11</v>
          </cell>
          <cell r="T116" t="str">
            <v>ans</v>
          </cell>
        </row>
        <row r="117">
          <cell r="N117" t="str">
            <v>Valeur actualisée nette à 11,0% :</v>
          </cell>
          <cell r="O117">
            <v>3361.8917304504698</v>
          </cell>
          <cell r="P117" t="str">
            <v>KUSD</v>
          </cell>
        </row>
        <row r="118">
          <cell r="B118" t="str">
            <v>SENSIBILITE VALEUR RESIDUELLE :</v>
          </cell>
        </row>
        <row r="119">
          <cell r="B119" t="str">
            <v>i)</v>
          </cell>
          <cell r="D119" t="str">
            <v>Rente actualisée à</v>
          </cell>
          <cell r="E119">
            <v>0.11</v>
          </cell>
          <cell r="F119">
            <v>10</v>
          </cell>
          <cell r="G119" t="str">
            <v>ans</v>
          </cell>
          <cell r="H119">
            <v>-1585.1381249999999</v>
          </cell>
          <cell r="I119">
            <v>-3008.8821523478546</v>
          </cell>
          <cell r="J119">
            <v>-5851.1377968453444</v>
          </cell>
          <cell r="K119">
            <v>-2337.6305893504614</v>
          </cell>
          <cell r="L119">
            <v>165.27999603733221</v>
          </cell>
          <cell r="M119">
            <v>626.84403023511106</v>
          </cell>
          <cell r="N119">
            <v>477.54433064336752</v>
          </cell>
          <cell r="O119">
            <v>1599.7740707237672</v>
          </cell>
          <cell r="P119">
            <v>2479.6250369163781</v>
          </cell>
          <cell r="Q119">
            <v>2923.57052743447</v>
          </cell>
          <cell r="R119">
            <v>3426.0804486866778</v>
          </cell>
          <cell r="S119">
            <v>3461.7645138233165</v>
          </cell>
          <cell r="T119">
            <v>3559.972045368308</v>
          </cell>
          <cell r="U119">
            <v>4729.5930239409063</v>
          </cell>
          <cell r="V119">
            <v>4942.0833277021202</v>
          </cell>
          <cell r="W119">
            <v>34752.000114896815</v>
          </cell>
        </row>
        <row r="120">
          <cell r="D120" t="str">
            <v>Cashflow monnaie constante</v>
          </cell>
          <cell r="E120">
            <v>5044.393926448718</v>
          </cell>
          <cell r="N120" t="str">
            <v>Taux de rentabilité interne en monnaie constante :</v>
          </cell>
          <cell r="O120">
            <v>0.15728953139118568</v>
          </cell>
        </row>
        <row r="121">
          <cell r="D121" t="str">
            <v>Valeur résiduelle</v>
          </cell>
          <cell r="E121">
            <v>29707.606188448095</v>
          </cell>
          <cell r="N121" t="str">
            <v>Valeur actualisée nette à 11,0% :</v>
          </cell>
          <cell r="O121">
            <v>5921.9464316739013</v>
          </cell>
          <cell r="P121" t="str">
            <v>KUSD</v>
          </cell>
        </row>
        <row r="122">
          <cell r="B122" t="str">
            <v>ii)</v>
          </cell>
          <cell r="D122" t="str">
            <v>EBE année 15 x</v>
          </cell>
          <cell r="E122">
            <v>5</v>
          </cell>
          <cell r="H122">
            <v>-1585.1381249999999</v>
          </cell>
          <cell r="I122">
            <v>-3008.8821523478546</v>
          </cell>
          <cell r="J122">
            <v>-5851.1377968453444</v>
          </cell>
          <cell r="K122">
            <v>-2337.6305893504614</v>
          </cell>
          <cell r="L122">
            <v>165.27999603733221</v>
          </cell>
          <cell r="M122">
            <v>626.84403023511106</v>
          </cell>
          <cell r="N122">
            <v>477.54433064336752</v>
          </cell>
          <cell r="O122">
            <v>1599.7740707237672</v>
          </cell>
          <cell r="P122">
            <v>2479.6250369163781</v>
          </cell>
          <cell r="Q122">
            <v>2923.57052743447</v>
          </cell>
          <cell r="R122">
            <v>3426.0804486866778</v>
          </cell>
          <cell r="S122">
            <v>3461.7645138233165</v>
          </cell>
          <cell r="T122">
            <v>3559.972045368308</v>
          </cell>
          <cell r="U122">
            <v>4729.5930239409063</v>
          </cell>
          <cell r="V122">
            <v>4942.0833277021202</v>
          </cell>
          <cell r="W122">
            <v>46556.442742990868</v>
          </cell>
        </row>
        <row r="123">
          <cell r="D123" t="str">
            <v>EBE année 15, inflaté</v>
          </cell>
          <cell r="E123">
            <v>8302.4097633084293</v>
          </cell>
          <cell r="N123" t="str">
            <v>Taux de rentabilité interne en monnaie constante :</v>
          </cell>
          <cell r="O123">
            <v>0.17078401175199187</v>
          </cell>
        </row>
        <row r="124">
          <cell r="D124" t="str">
            <v>Valeur résiduelle</v>
          </cell>
          <cell r="E124">
            <v>41512.048816542148</v>
          </cell>
          <cell r="N124" t="str">
            <v>Valeur actualisée nette à 11,0% :</v>
          </cell>
          <cell r="O124">
            <v>8389.1262507298688</v>
          </cell>
          <cell r="P124" t="str">
            <v>KUSD</v>
          </cell>
        </row>
        <row r="126">
          <cell r="B126" t="str">
            <v>B - RENTABILITE OPERATIONNELLE</v>
          </cell>
        </row>
        <row r="128">
          <cell r="D128" t="str">
            <v>TRI : 14,0%</v>
          </cell>
          <cell r="H128">
            <v>0</v>
          </cell>
          <cell r="I128">
            <v>1</v>
          </cell>
          <cell r="J128">
            <v>2</v>
          </cell>
          <cell r="K128">
            <v>3</v>
          </cell>
          <cell r="L128">
            <v>4</v>
          </cell>
          <cell r="M128">
            <v>5</v>
          </cell>
          <cell r="N128">
            <v>6</v>
          </cell>
          <cell r="O128">
            <v>7</v>
          </cell>
          <cell r="P128">
            <v>8</v>
          </cell>
          <cell r="Q128">
            <v>9</v>
          </cell>
          <cell r="R128">
            <v>10</v>
          </cell>
          <cell r="S128">
            <v>11</v>
          </cell>
          <cell r="T128">
            <v>12</v>
          </cell>
          <cell r="U128">
            <v>13</v>
          </cell>
          <cell r="V128">
            <v>14</v>
          </cell>
          <cell r="W128">
            <v>15</v>
          </cell>
        </row>
        <row r="129">
          <cell r="F129" t="str">
            <v>pas utilisé pour la calcul fiscal</v>
          </cell>
        </row>
        <row r="130">
          <cell r="B130" t="str">
            <v xml:space="preserve">Amortissement du goodwill </v>
          </cell>
          <cell r="F130">
            <v>0</v>
          </cell>
          <cell r="G130" t="str">
            <v>ans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B131" t="str">
            <v>Monnaie courante</v>
          </cell>
        </row>
        <row r="132">
          <cell r="B132" t="str">
            <v>RO après Amort GW</v>
          </cell>
          <cell r="F132" t="b">
            <v>0</v>
          </cell>
          <cell r="H132">
            <v>0</v>
          </cell>
          <cell r="I132">
            <v>-547.18135262133319</v>
          </cell>
          <cell r="J132">
            <v>-161.43869479995681</v>
          </cell>
          <cell r="K132">
            <v>73.579247070501083</v>
          </cell>
          <cell r="L132">
            <v>1149.1118651677634</v>
          </cell>
          <cell r="M132">
            <v>2149.7616635648915</v>
          </cell>
          <cell r="N132">
            <v>3020.5094058666718</v>
          </cell>
          <cell r="O132">
            <v>4042.0189239483148</v>
          </cell>
          <cell r="P132">
            <v>4947.8237374548989</v>
          </cell>
          <cell r="Q132">
            <v>5749.9725612107031</v>
          </cell>
          <cell r="R132">
            <v>6894.9333831049316</v>
          </cell>
          <cell r="S132">
            <v>7470.5954240790525</v>
          </cell>
          <cell r="T132">
            <v>8071.4329390036455</v>
          </cell>
          <cell r="U132">
            <v>8294.1289361382951</v>
          </cell>
          <cell r="V132">
            <v>8576.1958080205077</v>
          </cell>
          <cell r="W132">
            <v>8874.4540718023927</v>
          </cell>
        </row>
        <row r="133">
          <cell r="B133" t="str">
            <v>RONet</v>
          </cell>
          <cell r="F133" t="b">
            <v>0</v>
          </cell>
          <cell r="H133">
            <v>0</v>
          </cell>
          <cell r="I133">
            <v>-567.8915812479031</v>
          </cell>
          <cell r="J133">
            <v>-223.00999004553157</v>
          </cell>
          <cell r="K133">
            <v>-27.050754471005916</v>
          </cell>
          <cell r="L133">
            <v>1035.9495141376453</v>
          </cell>
          <cell r="M133">
            <v>1491.3842734294385</v>
          </cell>
          <cell r="N133">
            <v>1938.260885744643</v>
          </cell>
          <cell r="O133">
            <v>2593.7635434976332</v>
          </cell>
          <cell r="P133">
            <v>3175.0184923248089</v>
          </cell>
          <cell r="Q133">
            <v>3689.7573925289084</v>
          </cell>
          <cell r="R133">
            <v>4424.4787519384354</v>
          </cell>
          <cell r="S133">
            <v>4793.8810836315279</v>
          </cell>
          <cell r="T133">
            <v>5179.4385169586394</v>
          </cell>
          <cell r="U133">
            <v>5322.3425383199437</v>
          </cell>
          <cell r="V133">
            <v>5503.3448500067598</v>
          </cell>
          <cell r="W133">
            <v>5694.7371778755951</v>
          </cell>
        </row>
        <row r="134">
          <cell r="B134" t="str">
            <v>CMOeco n-0</v>
          </cell>
          <cell r="H134">
            <v>1585.1381249999999</v>
          </cell>
          <cell r="I134">
            <v>1585.1381249999999</v>
          </cell>
          <cell r="J134">
            <v>4076.9277462499999</v>
          </cell>
          <cell r="K134">
            <v>9884.2347180119796</v>
          </cell>
          <cell r="L134">
            <v>12366.277098920849</v>
          </cell>
          <cell r="M134">
            <v>13343.397937439382</v>
          </cell>
          <cell r="N134">
            <v>14285.776372607614</v>
          </cell>
          <cell r="O134">
            <v>15822.534044362057</v>
          </cell>
          <cell r="P134">
            <v>16797.546696536341</v>
          </cell>
          <cell r="Q134">
            <v>17365.07505389475</v>
          </cell>
          <cell r="R134">
            <v>17909.145313662299</v>
          </cell>
          <cell r="S134">
            <v>18568.922093043475</v>
          </cell>
          <cell r="T134">
            <v>19500.622084993083</v>
          </cell>
          <cell r="U134">
            <v>20668.594994660605</v>
          </cell>
          <cell r="V134">
            <v>20608.219493249242</v>
          </cell>
          <cell r="W134">
            <v>20430.766998390838</v>
          </cell>
        </row>
        <row r="135">
          <cell r="B135" t="str">
            <v>RO/CMOe n-1</v>
          </cell>
          <cell r="I135">
            <v>-0.34519474611799728</v>
          </cell>
          <cell r="J135">
            <v>-3.9598125070636772E-2</v>
          </cell>
          <cell r="K135">
            <v>7.4441015586586669E-3</v>
          </cell>
          <cell r="L135">
            <v>9.2923024122437095E-2</v>
          </cell>
          <cell r="M135">
            <v>0.16111051125388484</v>
          </cell>
          <cell r="N135">
            <v>0.21143473949783884</v>
          </cell>
          <cell r="O135">
            <v>0.25545964461922466</v>
          </cell>
          <cell r="P135">
            <v>0.29455633175737156</v>
          </cell>
          <cell r="Q135">
            <v>0.3311228165363479</v>
          </cell>
          <cell r="R135">
            <v>0.38499511072954518</v>
          </cell>
          <cell r="S135">
            <v>0.40231712894513039</v>
          </cell>
          <cell r="T135">
            <v>0.41390643353963075</v>
          </cell>
          <cell r="U135">
            <v>0.40129137651983349</v>
          </cell>
          <cell r="V135">
            <v>0.41615413747072444</v>
          </cell>
          <cell r="W135">
            <v>0.43436715187938663</v>
          </cell>
        </row>
        <row r="136">
          <cell r="B136" t="str">
            <v>RO Net/CMOe n-1</v>
          </cell>
          <cell r="I136">
            <v>-0.35825999784586793</v>
          </cell>
          <cell r="J136">
            <v>-5.4700500947228815E-2</v>
          </cell>
          <cell r="K136">
            <v>-2.7367575986142353E-3</v>
          </cell>
          <cell r="L136">
            <v>8.3772141433580527E-2</v>
          </cell>
          <cell r="M136">
            <v>0.11176945186089814</v>
          </cell>
          <cell r="N136">
            <v>0.13567767233576317</v>
          </cell>
          <cell r="O136">
            <v>0.16392845395215644</v>
          </cell>
          <cell r="P136">
            <v>0.18901679808870533</v>
          </cell>
          <cell r="Q136">
            <v>0.21248151137137447</v>
          </cell>
          <cell r="R136">
            <v>0.24705136255514917</v>
          </cell>
          <cell r="S136">
            <v>0.25816690164409017</v>
          </cell>
          <cell r="T136">
            <v>0.26560375840238104</v>
          </cell>
          <cell r="U136">
            <v>0.25750867631277713</v>
          </cell>
          <cell r="V136">
            <v>0.26704611001496387</v>
          </cell>
          <cell r="W136">
            <v>0.27873340136100239</v>
          </cell>
        </row>
        <row r="137">
          <cell r="X137">
            <v>0</v>
          </cell>
        </row>
        <row r="138">
          <cell r="B138" t="str">
            <v>C - SENSIBILITES DE LA RENTABILITE INTRINSEQUE :</v>
          </cell>
        </row>
        <row r="144">
          <cell r="C144" t="str">
            <v>TRI : 14,0%</v>
          </cell>
          <cell r="H144">
            <v>0.9</v>
          </cell>
          <cell r="I144">
            <v>1</v>
          </cell>
          <cell r="J144">
            <v>1.1000000000000001</v>
          </cell>
        </row>
        <row r="145">
          <cell r="C145" t="str">
            <v>Volumes</v>
          </cell>
          <cell r="H145">
            <v>5.7844303219487754E-2</v>
          </cell>
          <cell r="I145">
            <v>6.9999999999999188E-2</v>
          </cell>
          <cell r="J145">
            <v>8.1559869463232473E-2</v>
          </cell>
        </row>
        <row r="146">
          <cell r="C146" t="str">
            <v>Marges</v>
          </cell>
          <cell r="H146">
            <v>4.2842572437355807E-2</v>
          </cell>
          <cell r="I146">
            <v>6.9999999999999188E-2</v>
          </cell>
          <cell r="J146">
            <v>9.6532653041142391E-2</v>
          </cell>
        </row>
        <row r="147">
          <cell r="C147" t="str">
            <v>Coûts</v>
          </cell>
          <cell r="H147">
            <v>8.864032736591311E-2</v>
          </cell>
          <cell r="I147">
            <v>6.9999999999999188E-2</v>
          </cell>
          <cell r="J147">
            <v>5.1055840858751811E-2</v>
          </cell>
        </row>
        <row r="148">
          <cell r="C148" t="str">
            <v>Investissements</v>
          </cell>
          <cell r="E148" t="str">
            <v>(initiaux)</v>
          </cell>
          <cell r="H148">
            <v>8.0089057003245631E-2</v>
          </cell>
          <cell r="I148">
            <v>6.9999999999999188E-2</v>
          </cell>
          <cell r="J148">
            <v>6.1044028704741377E-2</v>
          </cell>
        </row>
        <row r="150">
          <cell r="B150" t="str">
            <v>V - CALCULS DIVERS</v>
          </cell>
          <cell r="U150" t="str">
            <v>TLSA</v>
          </cell>
        </row>
        <row r="152">
          <cell r="B152" t="str">
            <v>BFR</v>
          </cell>
        </row>
        <row r="153">
          <cell r="C153" t="str">
            <v>Besoin en Fonds de Roulement</v>
          </cell>
          <cell r="H153">
            <v>1585.1381249999999</v>
          </cell>
          <cell r="I153">
            <v>1600.98950625</v>
          </cell>
          <cell r="J153">
            <v>2519.8240670453124</v>
          </cell>
          <cell r="K153">
            <v>5332.5249048208498</v>
          </cell>
          <cell r="L153">
            <v>6784.4094350727146</v>
          </cell>
          <cell r="M153">
            <v>8263.5368741699476</v>
          </cell>
          <cell r="N153">
            <v>9641.7559369803876</v>
          </cell>
          <cell r="O153">
            <v>10918.876702793637</v>
          </cell>
          <cell r="P153">
            <v>11948.886259057361</v>
          </cell>
          <cell r="Q153">
            <v>13089.271921491287</v>
          </cell>
          <cell r="R153">
            <v>14352.181408405242</v>
          </cell>
          <cell r="S153">
            <v>15137.851311328082</v>
          </cell>
          <cell r="T153">
            <v>15969.352458601606</v>
          </cell>
          <cell r="U153">
            <v>16461.146358138216</v>
          </cell>
          <cell r="V153">
            <v>16974.763805300881</v>
          </cell>
          <cell r="W153">
            <v>17511.351233862795</v>
          </cell>
        </row>
        <row r="154">
          <cell r="B154" t="str">
            <v>Effet de stock</v>
          </cell>
        </row>
        <row r="155">
          <cell r="C155" t="str">
            <v>Stock de  n  au prix de  n</v>
          </cell>
          <cell r="H155">
            <v>0</v>
          </cell>
          <cell r="I155">
            <v>580.56756874999996</v>
          </cell>
          <cell r="J155">
            <v>913.76497258177085</v>
          </cell>
          <cell r="K155">
            <v>1933.7359846549998</v>
          </cell>
          <cell r="L155">
            <v>2460.2335466586551</v>
          </cell>
          <cell r="M155">
            <v>2996.6102173587064</v>
          </cell>
          <cell r="N155">
            <v>3496.3944366662722</v>
          </cell>
          <cell r="O155">
            <v>3959.5173335458694</v>
          </cell>
          <cell r="P155">
            <v>4333.0301776556162</v>
          </cell>
          <cell r="Q155">
            <v>4746.5687604458253</v>
          </cell>
          <cell r="R155">
            <v>5204.5382146531365</v>
          </cell>
          <cell r="S155">
            <v>5489.4460567091201</v>
          </cell>
          <cell r="T155">
            <v>5790.9737042051711</v>
          </cell>
          <cell r="U155">
            <v>5969.3131545672304</v>
          </cell>
          <cell r="V155">
            <v>6155.5664881479488</v>
          </cell>
          <cell r="W155">
            <v>6350.1494367593295</v>
          </cell>
        </row>
        <row r="156">
          <cell r="C156" t="str">
            <v>Stock de  n-1  au prix de  n</v>
          </cell>
          <cell r="I156">
            <v>0</v>
          </cell>
          <cell r="J156">
            <v>586.37324443749992</v>
          </cell>
          <cell r="K156">
            <v>922.90262230758856</v>
          </cell>
          <cell r="L156">
            <v>1953.0733445015499</v>
          </cell>
          <cell r="M156">
            <v>2484.8358821252418</v>
          </cell>
          <cell r="N156">
            <v>3026.5763195322934</v>
          </cell>
          <cell r="O156">
            <v>3531.3583810329351</v>
          </cell>
          <cell r="P156">
            <v>3999.112506881328</v>
          </cell>
          <cell r="Q156">
            <v>4376.3604794321727</v>
          </cell>
          <cell r="R156">
            <v>4794.0344480502836</v>
          </cell>
          <cell r="S156">
            <v>5256.5835967996682</v>
          </cell>
          <cell r="T156">
            <v>5544.3405172762114</v>
          </cell>
          <cell r="U156">
            <v>5848.8834412472224</v>
          </cell>
          <cell r="V156">
            <v>6029.0062861129027</v>
          </cell>
          <cell r="W156">
            <v>6217.1221530294288</v>
          </cell>
        </row>
        <row r="157">
          <cell r="C157" t="str">
            <v>Effet de stock</v>
          </cell>
          <cell r="I157">
            <v>0</v>
          </cell>
          <cell r="J157">
            <v>5.8056756874999564</v>
          </cell>
          <cell r="K157">
            <v>9.1376497258177096</v>
          </cell>
          <cell r="L157">
            <v>19.337359846550044</v>
          </cell>
          <cell r="M157">
            <v>24.602335466586737</v>
          </cell>
          <cell r="N157">
            <v>29.966102173586933</v>
          </cell>
          <cell r="O157">
            <v>34.963944366662872</v>
          </cell>
          <cell r="P157">
            <v>39.595173335458639</v>
          </cell>
          <cell r="Q157">
            <v>43.330301776556553</v>
          </cell>
          <cell r="R157">
            <v>47.465687604458253</v>
          </cell>
          <cell r="S157">
            <v>52.045382146531665</v>
          </cell>
          <cell r="T157">
            <v>54.894460567091301</v>
          </cell>
          <cell r="U157">
            <v>57.909737042051347</v>
          </cell>
          <cell r="V157">
            <v>59.693131545672259</v>
          </cell>
          <cell r="W157">
            <v>61.55566488147997</v>
          </cell>
        </row>
        <row r="158">
          <cell r="B158" t="str">
            <v>Pay out time intrinsèque</v>
          </cell>
          <cell r="H158">
            <v>1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B159" t="str">
            <v>Pertes de change</v>
          </cell>
          <cell r="H159">
            <v>0.02</v>
          </cell>
          <cell r="I159" t="str">
            <v>= inflation type</v>
          </cell>
        </row>
        <row r="160">
          <cell r="C160" t="str">
            <v>Indice delta inflation v type</v>
          </cell>
          <cell r="I160">
            <v>-0.01</v>
          </cell>
          <cell r="J160">
            <v>-0.01</v>
          </cell>
          <cell r="K160">
            <v>-0.01</v>
          </cell>
          <cell r="L160">
            <v>-0.01</v>
          </cell>
          <cell r="M160">
            <v>-0.01</v>
          </cell>
          <cell r="N160">
            <v>-0.01</v>
          </cell>
          <cell r="O160">
            <v>-0.01</v>
          </cell>
          <cell r="P160">
            <v>-0.01</v>
          </cell>
          <cell r="Q160">
            <v>-0.01</v>
          </cell>
          <cell r="R160">
            <v>-0.01</v>
          </cell>
          <cell r="S160">
            <v>-0.01</v>
          </cell>
          <cell r="T160">
            <v>-0.01</v>
          </cell>
          <cell r="U160">
            <v>-0.01</v>
          </cell>
          <cell r="V160">
            <v>-0.01</v>
          </cell>
          <cell r="W160">
            <v>-0.01</v>
          </cell>
        </row>
        <row r="161">
          <cell r="C161" t="str">
            <v>Emprunt en monnaie forte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Perte d'échange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4">
          <cell r="A164" t="str">
            <v>VI - CALCUL DE L'IMPOT</v>
          </cell>
        </row>
        <row r="166">
          <cell r="H166">
            <v>0</v>
          </cell>
          <cell r="I166">
            <v>1</v>
          </cell>
          <cell r="J166">
            <v>2</v>
          </cell>
          <cell r="K166">
            <v>3</v>
          </cell>
          <cell r="L166">
            <v>4</v>
          </cell>
          <cell r="M166">
            <v>5</v>
          </cell>
          <cell r="N166">
            <v>6</v>
          </cell>
          <cell r="O166">
            <v>7</v>
          </cell>
          <cell r="P166">
            <v>8</v>
          </cell>
          <cell r="Q166">
            <v>9</v>
          </cell>
          <cell r="R166">
            <v>10</v>
          </cell>
          <cell r="S166">
            <v>11</v>
          </cell>
          <cell r="T166">
            <v>12</v>
          </cell>
          <cell r="U166">
            <v>13</v>
          </cell>
          <cell r="V166">
            <v>14</v>
          </cell>
          <cell r="W166">
            <v>15</v>
          </cell>
        </row>
        <row r="167">
          <cell r="C167" t="str">
            <v>Bénéfice taxable Monnaie Cour.</v>
          </cell>
          <cell r="H167">
            <v>0</v>
          </cell>
          <cell r="I167">
            <v>-604.98271635722483</v>
          </cell>
          <cell r="J167">
            <v>-333.28155063466164</v>
          </cell>
          <cell r="K167">
            <v>-207.27479016507516</v>
          </cell>
          <cell r="L167">
            <v>833.28057566143343</v>
          </cell>
          <cell r="M167">
            <v>1843.2767700089769</v>
          </cell>
          <cell r="N167">
            <v>2726.2874806838613</v>
          </cell>
          <cell r="O167">
            <v>3772.9052056012865</v>
          </cell>
          <cell r="P167">
            <v>4731.2776484184033</v>
          </cell>
          <cell r="Q167">
            <v>5605.4598714318327</v>
          </cell>
          <cell r="R167">
            <v>6839.6102055978254</v>
          </cell>
          <cell r="S167">
            <v>7470.5954240790525</v>
          </cell>
          <cell r="T167">
            <v>8071.4329390036455</v>
          </cell>
          <cell r="U167">
            <v>8294.1289361382951</v>
          </cell>
          <cell r="V167">
            <v>8576.1958080205077</v>
          </cell>
          <cell r="W167">
            <v>8874.4540718023927</v>
          </cell>
        </row>
        <row r="168">
          <cell r="C168" t="str">
            <v>Report fiscal possible de l'année</v>
          </cell>
          <cell r="H168">
            <v>0</v>
          </cell>
          <cell r="I168">
            <v>-604.98271635722483</v>
          </cell>
          <cell r="J168">
            <v>-333.28155063466164</v>
          </cell>
          <cell r="K168">
            <v>-207.27479016507516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Report pertes fiscales 5 ans max</v>
          </cell>
          <cell r="H169">
            <v>0</v>
          </cell>
          <cell r="I169">
            <v>-604.98271635722483</v>
          </cell>
          <cell r="J169">
            <v>-938.26426699188642</v>
          </cell>
          <cell r="K169">
            <v>-1145.5390571569615</v>
          </cell>
          <cell r="L169">
            <v>-1145.5390571569615</v>
          </cell>
          <cell r="M169">
            <v>-1145.5390571569615</v>
          </cell>
          <cell r="N169">
            <v>-540.55634079973674</v>
          </cell>
          <cell r="O169">
            <v>-207.27479016507516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C170" t="str">
            <v>(Bénéfice n)+(Somme P.Fisc. (n-1))</v>
          </cell>
          <cell r="H170">
            <v>0</v>
          </cell>
          <cell r="I170">
            <v>-604.98271635722483</v>
          </cell>
          <cell r="J170">
            <v>-938.26426699188642</v>
          </cell>
          <cell r="K170">
            <v>-1145.5390571569615</v>
          </cell>
          <cell r="L170">
            <v>-312.25848149552803</v>
          </cell>
          <cell r="M170">
            <v>1531.0182885134489</v>
          </cell>
          <cell r="N170">
            <v>2726.2874806838613</v>
          </cell>
          <cell r="O170">
            <v>3772.9052056012865</v>
          </cell>
          <cell r="P170">
            <v>4731.2776484184033</v>
          </cell>
          <cell r="Q170">
            <v>5605.4598714318327</v>
          </cell>
          <cell r="R170">
            <v>6839.6102055978254</v>
          </cell>
          <cell r="S170">
            <v>7470.5954240790525</v>
          </cell>
          <cell r="T170">
            <v>8071.4329390036455</v>
          </cell>
          <cell r="U170">
            <v>8294.1289361382951</v>
          </cell>
          <cell r="V170">
            <v>8576.1958080205077</v>
          </cell>
          <cell r="W170">
            <v>8874.4540718023927</v>
          </cell>
        </row>
        <row r="171">
          <cell r="C171" t="str">
            <v>Somme pertes fiscales reportables</v>
          </cell>
          <cell r="H171">
            <v>0</v>
          </cell>
          <cell r="I171">
            <v>-604.98271635722483</v>
          </cell>
          <cell r="J171">
            <v>-938.26426699188642</v>
          </cell>
          <cell r="K171">
            <v>-1145.5390571569615</v>
          </cell>
          <cell r="L171">
            <v>-312.25848149552803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C172" t="str">
            <v>Impôt à imputer au projet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-548.56385277436868</v>
          </cell>
          <cell r="N172">
            <v>-976.82880432902755</v>
          </cell>
          <cell r="O172">
            <v>-1351.8319351669411</v>
          </cell>
          <cell r="P172">
            <v>-1695.2167814283139</v>
          </cell>
          <cell r="Q172">
            <v>-2008.4362719340256</v>
          </cell>
          <cell r="R172">
            <v>-2450.6323366657007</v>
          </cell>
          <cell r="S172">
            <v>-2676.7143404475246</v>
          </cell>
          <cell r="T172">
            <v>-2891.9944220450061</v>
          </cell>
          <cell r="U172">
            <v>-2971.7863978183514</v>
          </cell>
          <cell r="V172">
            <v>-3072.8509580137479</v>
          </cell>
          <cell r="W172">
            <v>-3179.7168939267972</v>
          </cell>
        </row>
        <row r="173">
          <cell r="C173" t="str">
            <v>CALCUL DE LA LIGNE 'Report pertes .…'</v>
          </cell>
          <cell r="H173">
            <v>2</v>
          </cell>
          <cell r="I173">
            <v>3</v>
          </cell>
          <cell r="J173">
            <v>4</v>
          </cell>
          <cell r="K173">
            <v>5</v>
          </cell>
          <cell r="L173">
            <v>6</v>
          </cell>
          <cell r="M173">
            <v>7</v>
          </cell>
          <cell r="N173">
            <v>8</v>
          </cell>
          <cell r="O173">
            <v>9</v>
          </cell>
          <cell r="P173">
            <v>10</v>
          </cell>
          <cell r="Q173">
            <v>11</v>
          </cell>
          <cell r="R173">
            <v>12</v>
          </cell>
          <cell r="S173">
            <v>13</v>
          </cell>
          <cell r="T173">
            <v>14</v>
          </cell>
          <cell r="U173">
            <v>15</v>
          </cell>
          <cell r="V173">
            <v>16</v>
          </cell>
          <cell r="W173">
            <v>17</v>
          </cell>
        </row>
        <row r="174">
          <cell r="C174" t="str">
            <v>Report des pertes fiscales :</v>
          </cell>
          <cell r="G174">
            <v>0</v>
          </cell>
        </row>
        <row r="175">
          <cell r="C175" t="str">
            <v>Report des pertes fiscales :</v>
          </cell>
          <cell r="F175">
            <v>0</v>
          </cell>
          <cell r="G175">
            <v>1</v>
          </cell>
          <cell r="H175">
            <v>0</v>
          </cell>
          <cell r="I175">
            <v>-604.98271635722483</v>
          </cell>
          <cell r="J175">
            <v>-333.28155063466164</v>
          </cell>
          <cell r="K175">
            <v>-207.27479016507516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Report des pertes fiscales :</v>
          </cell>
          <cell r="F176">
            <v>0</v>
          </cell>
          <cell r="G176">
            <v>2</v>
          </cell>
          <cell r="H176">
            <v>0</v>
          </cell>
          <cell r="I176">
            <v>-604.98271635722483</v>
          </cell>
          <cell r="J176">
            <v>-938.26426699188642</v>
          </cell>
          <cell r="K176">
            <v>-540.55634079973674</v>
          </cell>
          <cell r="L176">
            <v>-207.27479016507516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Report des pertes fiscales :</v>
          </cell>
          <cell r="F177">
            <v>0</v>
          </cell>
          <cell r="G177">
            <v>3</v>
          </cell>
          <cell r="H177">
            <v>0</v>
          </cell>
          <cell r="I177">
            <v>-604.98271635722483</v>
          </cell>
          <cell r="J177">
            <v>-938.26426699188642</v>
          </cell>
          <cell r="K177">
            <v>-1145.5390571569615</v>
          </cell>
          <cell r="L177">
            <v>-540.55634079973674</v>
          </cell>
          <cell r="M177">
            <v>-207.27479016507516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Report des pertes fiscales :</v>
          </cell>
          <cell r="F178">
            <v>0</v>
          </cell>
          <cell r="G178">
            <v>4</v>
          </cell>
          <cell r="H178">
            <v>0</v>
          </cell>
          <cell r="I178">
            <v>-604.98271635722483</v>
          </cell>
          <cell r="J178">
            <v>-938.26426699188642</v>
          </cell>
          <cell r="K178">
            <v>-1145.5390571569615</v>
          </cell>
          <cell r="L178">
            <v>-1145.5390571569615</v>
          </cell>
          <cell r="M178">
            <v>-540.55634079973674</v>
          </cell>
          <cell r="N178">
            <v>-207.27479016507516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Report des pertes fiscales :</v>
          </cell>
          <cell r="F179" t="str">
            <v>===&gt;</v>
          </cell>
          <cell r="G179">
            <v>5</v>
          </cell>
          <cell r="H179">
            <v>0</v>
          </cell>
          <cell r="I179">
            <v>-604.98271635722483</v>
          </cell>
          <cell r="J179">
            <v>-938.26426699188642</v>
          </cell>
          <cell r="K179">
            <v>-1145.5390571569615</v>
          </cell>
          <cell r="L179">
            <v>-1145.5390571569615</v>
          </cell>
          <cell r="M179">
            <v>-1145.5390571569615</v>
          </cell>
          <cell r="N179">
            <v>-540.55634079973674</v>
          </cell>
          <cell r="O179">
            <v>-207.27479016507516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Report des pertes fiscales :</v>
          </cell>
          <cell r="F180">
            <v>0</v>
          </cell>
          <cell r="G180">
            <v>6</v>
          </cell>
          <cell r="H180">
            <v>0</v>
          </cell>
          <cell r="I180">
            <v>-604.98271635722483</v>
          </cell>
          <cell r="J180">
            <v>-938.26426699188642</v>
          </cell>
          <cell r="K180">
            <v>-1145.5390571569615</v>
          </cell>
          <cell r="L180">
            <v>-1145.5390571569615</v>
          </cell>
          <cell r="M180">
            <v>-1145.5390571569615</v>
          </cell>
          <cell r="N180">
            <v>-1145.5390571569615</v>
          </cell>
          <cell r="O180">
            <v>-540.55634079973674</v>
          </cell>
          <cell r="P180">
            <v>-207.27479016507516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Report des pertes fiscales :</v>
          </cell>
          <cell r="F181">
            <v>0</v>
          </cell>
          <cell r="G181">
            <v>7</v>
          </cell>
          <cell r="H181">
            <v>0</v>
          </cell>
          <cell r="I181">
            <v>-604.98271635722483</v>
          </cell>
          <cell r="J181">
            <v>-938.26426699188642</v>
          </cell>
          <cell r="K181">
            <v>-1145.5390571569615</v>
          </cell>
          <cell r="L181">
            <v>-1145.5390571569615</v>
          </cell>
          <cell r="M181">
            <v>-1145.5390571569615</v>
          </cell>
          <cell r="N181">
            <v>-1145.5390571569615</v>
          </cell>
          <cell r="O181">
            <v>-1145.5390571569615</v>
          </cell>
          <cell r="P181">
            <v>-540.55634079973674</v>
          </cell>
          <cell r="Q181">
            <v>-207.27479016507516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Report des pertes fiscales :</v>
          </cell>
          <cell r="F182">
            <v>0</v>
          </cell>
          <cell r="G182">
            <v>8</v>
          </cell>
          <cell r="H182">
            <v>0</v>
          </cell>
          <cell r="I182">
            <v>-604.98271635722483</v>
          </cell>
          <cell r="J182">
            <v>-938.26426699188642</v>
          </cell>
          <cell r="K182">
            <v>-1145.5390571569615</v>
          </cell>
          <cell r="L182">
            <v>-1145.5390571569615</v>
          </cell>
          <cell r="M182">
            <v>-1145.5390571569615</v>
          </cell>
          <cell r="N182">
            <v>-1145.5390571569615</v>
          </cell>
          <cell r="O182">
            <v>-1145.5390571569615</v>
          </cell>
          <cell r="P182">
            <v>-1145.5390571569615</v>
          </cell>
          <cell r="Q182">
            <v>-540.55634079973674</v>
          </cell>
          <cell r="R182">
            <v>-207.27479016507516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Report des pertes fiscales :</v>
          </cell>
          <cell r="F183">
            <v>0</v>
          </cell>
          <cell r="G183">
            <v>9</v>
          </cell>
          <cell r="H183">
            <v>0</v>
          </cell>
          <cell r="I183">
            <v>-604.98271635722483</v>
          </cell>
          <cell r="J183">
            <v>-938.26426699188642</v>
          </cell>
          <cell r="K183">
            <v>-1145.5390571569615</v>
          </cell>
          <cell r="L183">
            <v>-1145.5390571569615</v>
          </cell>
          <cell r="M183">
            <v>-1145.5390571569615</v>
          </cell>
          <cell r="N183">
            <v>-1145.5390571569615</v>
          </cell>
          <cell r="O183">
            <v>-1145.5390571569615</v>
          </cell>
          <cell r="P183">
            <v>-1145.5390571569615</v>
          </cell>
          <cell r="Q183">
            <v>-1145.5390571569615</v>
          </cell>
          <cell r="R183">
            <v>-540.55634079973674</v>
          </cell>
          <cell r="S183">
            <v>-207.27479016507516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>Report des pertes fiscales :</v>
          </cell>
          <cell r="F184">
            <v>0</v>
          </cell>
          <cell r="G184">
            <v>10</v>
          </cell>
          <cell r="H184">
            <v>0</v>
          </cell>
          <cell r="I184">
            <v>-604.98271635722483</v>
          </cell>
          <cell r="J184">
            <v>-938.26426699188642</v>
          </cell>
          <cell r="K184">
            <v>-1145.5390571569615</v>
          </cell>
          <cell r="L184">
            <v>-1145.5390571569615</v>
          </cell>
          <cell r="M184">
            <v>-1145.5390571569615</v>
          </cell>
          <cell r="N184">
            <v>-1145.5390571569615</v>
          </cell>
          <cell r="O184">
            <v>-1145.5390571569615</v>
          </cell>
          <cell r="P184">
            <v>-1145.5390571569615</v>
          </cell>
          <cell r="Q184">
            <v>-1145.5390571569615</v>
          </cell>
          <cell r="R184">
            <v>-1145.5390571569615</v>
          </cell>
          <cell r="S184">
            <v>-540.55634079973674</v>
          </cell>
          <cell r="T184">
            <v>-207.27479016507516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Report des pertes fiscales :</v>
          </cell>
          <cell r="F185">
            <v>0</v>
          </cell>
          <cell r="G185">
            <v>11</v>
          </cell>
          <cell r="H185">
            <v>0</v>
          </cell>
          <cell r="I185">
            <v>-604.98271635722483</v>
          </cell>
          <cell r="J185">
            <v>-938.26426699188642</v>
          </cell>
          <cell r="K185">
            <v>-1145.5390571569615</v>
          </cell>
          <cell r="L185">
            <v>-1145.5390571569615</v>
          </cell>
          <cell r="M185">
            <v>-1145.5390571569615</v>
          </cell>
          <cell r="N185">
            <v>-1145.5390571569615</v>
          </cell>
          <cell r="O185">
            <v>-1145.5390571569615</v>
          </cell>
          <cell r="P185">
            <v>-1145.5390571569615</v>
          </cell>
          <cell r="Q185">
            <v>-1145.5390571569615</v>
          </cell>
          <cell r="R185">
            <v>-1145.5390571569615</v>
          </cell>
          <cell r="S185">
            <v>-1145.5390571569615</v>
          </cell>
          <cell r="T185">
            <v>-540.55634079973674</v>
          </cell>
          <cell r="U185">
            <v>-207.27479016507516</v>
          </cell>
          <cell r="V185">
            <v>0</v>
          </cell>
          <cell r="W185">
            <v>0</v>
          </cell>
        </row>
        <row r="186">
          <cell r="C186" t="str">
            <v>Report des pertes fiscales :</v>
          </cell>
          <cell r="F186">
            <v>0</v>
          </cell>
          <cell r="G186">
            <v>12</v>
          </cell>
          <cell r="H186">
            <v>0</v>
          </cell>
          <cell r="I186">
            <v>-604.98271635722483</v>
          </cell>
          <cell r="J186">
            <v>-938.26426699188642</v>
          </cell>
          <cell r="K186">
            <v>-1145.5390571569615</v>
          </cell>
          <cell r="L186">
            <v>-1145.5390571569615</v>
          </cell>
          <cell r="M186">
            <v>-1145.5390571569615</v>
          </cell>
          <cell r="N186">
            <v>-1145.5390571569615</v>
          </cell>
          <cell r="O186">
            <v>-1145.5390571569615</v>
          </cell>
          <cell r="P186">
            <v>-1145.5390571569615</v>
          </cell>
          <cell r="Q186">
            <v>-1145.5390571569615</v>
          </cell>
          <cell r="R186">
            <v>-1145.5390571569615</v>
          </cell>
          <cell r="S186">
            <v>-1145.5390571569615</v>
          </cell>
          <cell r="T186">
            <v>-1145.5390571569615</v>
          </cell>
          <cell r="U186">
            <v>-540.55634079973674</v>
          </cell>
          <cell r="V186">
            <v>-207.27479016507516</v>
          </cell>
          <cell r="W186">
            <v>0</v>
          </cell>
        </row>
        <row r="187">
          <cell r="C187" t="str">
            <v>Report des pertes fiscales :</v>
          </cell>
          <cell r="F187">
            <v>0</v>
          </cell>
          <cell r="G187">
            <v>13</v>
          </cell>
          <cell r="H187">
            <v>0</v>
          </cell>
          <cell r="I187">
            <v>-604.98271635722483</v>
          </cell>
          <cell r="J187">
            <v>-938.26426699188642</v>
          </cell>
          <cell r="K187">
            <v>-1145.5390571569615</v>
          </cell>
          <cell r="L187">
            <v>-1145.5390571569615</v>
          </cell>
          <cell r="M187">
            <v>-1145.5390571569615</v>
          </cell>
          <cell r="N187">
            <v>-1145.5390571569615</v>
          </cell>
          <cell r="O187">
            <v>-1145.5390571569615</v>
          </cell>
          <cell r="P187">
            <v>-1145.5390571569615</v>
          </cell>
          <cell r="Q187">
            <v>-1145.5390571569615</v>
          </cell>
          <cell r="R187">
            <v>-1145.5390571569615</v>
          </cell>
          <cell r="S187">
            <v>-1145.5390571569615</v>
          </cell>
          <cell r="T187">
            <v>-1145.5390571569615</v>
          </cell>
          <cell r="U187">
            <v>-1145.5390571569615</v>
          </cell>
          <cell r="V187">
            <v>-540.55634079973674</v>
          </cell>
          <cell r="W187">
            <v>-207.27479016507516</v>
          </cell>
        </row>
        <row r="188">
          <cell r="C188" t="str">
            <v>Report des pertes fiscales :</v>
          </cell>
          <cell r="F188">
            <v>0</v>
          </cell>
          <cell r="G188">
            <v>14</v>
          </cell>
          <cell r="H188">
            <v>0</v>
          </cell>
          <cell r="I188">
            <v>-604.98271635722483</v>
          </cell>
          <cell r="J188">
            <v>-938.26426699188642</v>
          </cell>
          <cell r="K188">
            <v>-1145.5390571569615</v>
          </cell>
          <cell r="L188">
            <v>-1145.5390571569615</v>
          </cell>
          <cell r="M188">
            <v>-1145.5390571569615</v>
          </cell>
          <cell r="N188">
            <v>-1145.5390571569615</v>
          </cell>
          <cell r="O188">
            <v>-1145.5390571569615</v>
          </cell>
          <cell r="P188">
            <v>-1145.5390571569615</v>
          </cell>
          <cell r="Q188">
            <v>-1145.5390571569615</v>
          </cell>
          <cell r="R188">
            <v>-1145.5390571569615</v>
          </cell>
          <cell r="S188">
            <v>-1145.5390571569615</v>
          </cell>
          <cell r="T188">
            <v>-1145.5390571569615</v>
          </cell>
          <cell r="U188">
            <v>-1145.5390571569615</v>
          </cell>
          <cell r="V188">
            <v>-1145.5390571569615</v>
          </cell>
          <cell r="W188">
            <v>-540.55634079973674</v>
          </cell>
        </row>
        <row r="189">
          <cell r="C189" t="str">
            <v>Report des pertes fiscales :</v>
          </cell>
          <cell r="F189">
            <v>0</v>
          </cell>
          <cell r="G189">
            <v>15</v>
          </cell>
          <cell r="H189">
            <v>0</v>
          </cell>
          <cell r="I189">
            <v>-604.98271635722483</v>
          </cell>
          <cell r="J189">
            <v>-938.26426699188642</v>
          </cell>
          <cell r="K189">
            <v>-1145.5390571569615</v>
          </cell>
          <cell r="L189">
            <v>-1145.5390571569615</v>
          </cell>
          <cell r="M189">
            <v>-1145.5390571569615</v>
          </cell>
          <cell r="N189">
            <v>-1145.5390571569615</v>
          </cell>
          <cell r="O189">
            <v>-1145.5390571569615</v>
          </cell>
          <cell r="P189">
            <v>-1145.5390571569615</v>
          </cell>
          <cell r="Q189">
            <v>-1145.5390571569615</v>
          </cell>
          <cell r="R189">
            <v>-1145.5390571569615</v>
          </cell>
          <cell r="S189">
            <v>-1145.5390571569615</v>
          </cell>
          <cell r="T189">
            <v>-1145.5390571569615</v>
          </cell>
          <cell r="U189">
            <v>-1145.5390571569615</v>
          </cell>
          <cell r="V189">
            <v>-1145.5390571569615</v>
          </cell>
          <cell r="W189">
            <v>-1145.5390571569615</v>
          </cell>
        </row>
        <row r="191">
          <cell r="C191" t="str">
            <v>Liste des utilisateurs connus:</v>
          </cell>
        </row>
        <row r="192">
          <cell r="C192" t="str">
            <v>TRD/DSD</v>
          </cell>
        </row>
        <row r="193">
          <cell r="C193" t="str">
            <v>TZ/DSD</v>
          </cell>
        </row>
        <row r="194">
          <cell r="C194" t="str">
            <v>TOM/DSD</v>
          </cell>
        </row>
      </sheetData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prelims"/>
      <sheetName val="SITE REV-1"/>
      <sheetName val="Townhouses"/>
      <sheetName val="PSUMS"/>
      <sheetName val="summary"/>
      <sheetName val="Prelim"/>
      <sheetName val="MOS"/>
      <sheetName val="SITE_REV-1"/>
      <sheetName val="FitOutConfCentre"/>
      <sheetName val="SUM"/>
      <sheetName val="ura-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18 TOWNHOUSES FOR SHEIKH MOHAMMED BIN HASHER AL MAKTOUM</v>
          </cell>
        </row>
        <row r="6">
          <cell r="G6" t="str">
            <v>AMOUNT</v>
          </cell>
        </row>
        <row r="8">
          <cell r="C8" t="str">
            <v>ANC MATERIALS ON SITE</v>
          </cell>
        </row>
        <row r="9">
          <cell r="C9" t="str">
            <v>H.T. STEEL 8mm</v>
          </cell>
          <cell r="D9">
            <v>9</v>
          </cell>
          <cell r="E9" t="str">
            <v>TON</v>
          </cell>
          <cell r="F9">
            <v>1020</v>
          </cell>
          <cell r="G9">
            <v>9180</v>
          </cell>
        </row>
        <row r="10">
          <cell r="C10" t="str">
            <v>H.T. STEEL 10mm</v>
          </cell>
          <cell r="D10">
            <v>18</v>
          </cell>
          <cell r="E10" t="str">
            <v>TON</v>
          </cell>
          <cell r="F10">
            <v>1020</v>
          </cell>
          <cell r="G10">
            <v>18360</v>
          </cell>
        </row>
        <row r="11">
          <cell r="C11" t="str">
            <v>H.T. STEEL 12mm</v>
          </cell>
          <cell r="D11">
            <v>19</v>
          </cell>
          <cell r="E11" t="str">
            <v>TON</v>
          </cell>
          <cell r="F11">
            <v>1020</v>
          </cell>
          <cell r="G11">
            <v>19380</v>
          </cell>
        </row>
        <row r="12">
          <cell r="C12" t="str">
            <v>H.T. STEEL 16mm</v>
          </cell>
          <cell r="D12">
            <v>5</v>
          </cell>
          <cell r="E12" t="str">
            <v>TON</v>
          </cell>
          <cell r="F12">
            <v>1020</v>
          </cell>
          <cell r="G12">
            <v>5100</v>
          </cell>
        </row>
        <row r="13">
          <cell r="C13" t="str">
            <v>H.T. STEEL 20mm</v>
          </cell>
          <cell r="E13" t="str">
            <v>TON</v>
          </cell>
          <cell r="G13">
            <v>0</v>
          </cell>
        </row>
        <row r="14">
          <cell r="C14" t="str">
            <v>H.T. STEEL 25mm</v>
          </cell>
          <cell r="D14">
            <v>2</v>
          </cell>
          <cell r="E14" t="str">
            <v>TON</v>
          </cell>
          <cell r="F14">
            <v>1020</v>
          </cell>
          <cell r="G14">
            <v>2040</v>
          </cell>
        </row>
        <row r="15">
          <cell r="C15" t="str">
            <v>H.T. STEEL 32mm</v>
          </cell>
          <cell r="E15" t="str">
            <v>TON</v>
          </cell>
          <cell r="G15">
            <v>0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y"/>
      <sheetName val="FORM5"/>
      <sheetName val="Sum"/>
      <sheetName val="FORM14"/>
    </sheetNames>
    <sheetDataSet>
      <sheetData sheetId="0"/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Submittal for HVAC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ion 26 05 00"/>
      <sheetName val="Section 26 05 26"/>
      <sheetName val="Section 26 10 00"/>
      <sheetName val="Section 26 25 01"/>
      <sheetName val="Section 26 27 13"/>
      <sheetName val="Section 26 28 00 "/>
      <sheetName val="Section 26 32 13"/>
      <sheetName val="Section 26 33 53"/>
      <sheetName val="Section 26 41 00"/>
      <sheetName val="Section 26 51 00 "/>
      <sheetName val="Section 26 52 00"/>
      <sheetName val="Section 26 56 00"/>
      <sheetName val="Section 27 10 10"/>
      <sheetName val="Section 27 10 20"/>
      <sheetName val="Section 27 10 21"/>
      <sheetName val="Section 27 31 13"/>
      <sheetName val="Section 27 51 19"/>
      <sheetName val="Section 28 23 00"/>
      <sheetName val="Section 28 31 00"/>
      <sheetName val="Summary Page"/>
      <sheetName val="Sheet1"/>
      <sheetName val="Section_26_05_00"/>
      <sheetName val="Section_26_05_26"/>
      <sheetName val="Section_26_10_00"/>
      <sheetName val="Section_26_25_01"/>
      <sheetName val="Section_26_27_13"/>
      <sheetName val="Section_26_28_00_"/>
      <sheetName val="Section_26_32_13"/>
      <sheetName val="Section_26_33_53"/>
      <sheetName val="Section_26_41_00"/>
      <sheetName val="Section_26_51_00_"/>
      <sheetName val="Section_26_52_00"/>
      <sheetName val="Section_26_56_00"/>
      <sheetName val="Section_27_10_10"/>
      <sheetName val="Section_27_10_20"/>
      <sheetName val="Section_27_10_21"/>
      <sheetName val="Section_27_31_13"/>
      <sheetName val="Section_27_51_19"/>
      <sheetName val="Section_28_23_00"/>
      <sheetName val="Section_28_31_00"/>
      <sheetName val="Summary_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t VI - C-TYPE"/>
      <sheetName val="Flat-8  B-1  Type"/>
      <sheetName val="Flat-8  B-2  Type "/>
      <sheetName val="SUM"/>
      <sheetName val="Rate"/>
      <sheetName val="BOQ-1"/>
      <sheetName val="BOQ"/>
      <sheetName val="New Baqir Town"/>
      <sheetName val="Sheet1"/>
      <sheetName val="BOQ  SUM"/>
      <sheetName val="Summary"/>
      <sheetName val="Pile (Revised 26-4-17)"/>
      <sheetName val="Summary of Payment"/>
      <sheetName val="Summary of Cost"/>
      <sheetName val="SUMMARY OF CEMENT"/>
      <sheetName val="Cement consumption Report"/>
      <sheetName val="Cement consumption Report (2)"/>
      <sheetName val="SUMMARY OF STEEL"/>
      <sheetName val="Rs. Formula"/>
      <sheetName val="Drived Items"/>
      <sheetName val="D1- Dismtlng"/>
      <sheetName val="Flat_VI_-_C-TYPE"/>
      <sheetName val="Flat-8__B-1__Type"/>
      <sheetName val="Flat-8__B-2__Type_"/>
      <sheetName val="New_Baqir_Town"/>
      <sheetName val="Drop-Down List"/>
      <sheetName val="FitOutConfCentre"/>
    </sheetNames>
    <sheetDataSet>
      <sheetData sheetId="0">
        <row r="9">
          <cell r="C9" t="e">
            <v>#REF!</v>
          </cell>
        </row>
      </sheetData>
      <sheetData sheetId="1">
        <row r="9">
          <cell r="C9" t="e">
            <v>#REF!</v>
          </cell>
        </row>
      </sheetData>
      <sheetData sheetId="2">
        <row r="9">
          <cell r="C9" t="e">
            <v>#REF!</v>
          </cell>
        </row>
      </sheetData>
      <sheetData sheetId="3" refreshError="1"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</sheetData>
      <sheetData sheetId="4"/>
      <sheetData sheetId="5"/>
      <sheetData sheetId="6"/>
      <sheetData sheetId="7">
        <row r="9">
          <cell r="C9">
            <v>0</v>
          </cell>
        </row>
      </sheetData>
      <sheetData sheetId="8">
        <row r="9">
          <cell r="C9" t="e">
            <v>#REF!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">
          <cell r="C9">
            <v>0</v>
          </cell>
        </row>
      </sheetData>
      <sheetData sheetId="22"/>
      <sheetData sheetId="23">
        <row r="9">
          <cell r="C9">
            <v>0</v>
          </cell>
        </row>
      </sheetData>
      <sheetData sheetId="24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갑지"/>
      <sheetName val="PROCURE"/>
      <sheetName val="URA"/>
      <sheetName val="제출계산서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Basis"/>
      <sheetName val="MONTHLY BASIS-2008"/>
      <sheetName val="CLINT ADDRESSES"/>
      <sheetName val="LIST OF JOBS"/>
      <sheetName val="OASIS GOLF &amp; COUNTRY CLUB"/>
      <sheetName val="SENT BILLS"/>
      <sheetName val="CLIENT ADDRESS DATA BASE"/>
      <sheetName val="갑지"/>
      <sheetName val="PROCURE"/>
    </sheetNames>
    <sheetDataSet>
      <sheetData sheetId="0">
        <row r="33">
          <cell r="A33">
            <v>894</v>
          </cell>
          <cell r="B33">
            <v>0</v>
          </cell>
          <cell r="C33">
            <v>39714</v>
          </cell>
          <cell r="D33" t="str">
            <v>IBA - SUKKUR</v>
          </cell>
          <cell r="E33" t="str">
            <v>Mr.BASHIR MEMON</v>
          </cell>
          <cell r="F33" t="str">
            <v>BASHIR MEMON</v>
          </cell>
          <cell r="O33" t="str">
            <v>M.R.A. /  A.D.N</v>
          </cell>
          <cell r="P33">
            <v>39760</v>
          </cell>
        </row>
        <row r="41">
          <cell r="A41">
            <v>886</v>
          </cell>
          <cell r="B41">
            <v>0</v>
          </cell>
          <cell r="C41">
            <v>39588</v>
          </cell>
          <cell r="D41" t="str">
            <v>JICA (FIRE SPRINKLER)</v>
          </cell>
          <cell r="E41" t="str">
            <v>Majid Mr.</v>
          </cell>
          <cell r="F41" t="str">
            <v>Shuja Rahim</v>
          </cell>
          <cell r="G41">
            <v>72000</v>
          </cell>
          <cell r="H41">
            <v>25200</v>
          </cell>
          <cell r="I41">
            <v>50000</v>
          </cell>
          <cell r="O41" t="str">
            <v>ALI</v>
          </cell>
          <cell r="P41">
            <v>39590</v>
          </cell>
        </row>
        <row r="42">
          <cell r="A42">
            <v>887</v>
          </cell>
          <cell r="B42">
            <v>3</v>
          </cell>
          <cell r="C42">
            <v>39605</v>
          </cell>
          <cell r="D42" t="str">
            <v>PROPOSED BEACON HOUSE CAMPUS SURVERY SHEET NO. 35/P/I, BLOCK-6, P.E.C.H.S IMAM AHMED ROAD</v>
          </cell>
          <cell r="E42" t="str">
            <v>Mr. Tariq Qaiser</v>
          </cell>
          <cell r="F42" t="str">
            <v>TAQ, ASSOCIATES   ( PVT.)   LIMITED,ARCHITECTURE  AND  INTERIOR  DESIGN,7-G BLOCK 6 PECHS KARACHI 2905 PAKISTANTEL: 4543442  4541510  FAX: 4520785</v>
          </cell>
          <cell r="G42">
            <v>900000</v>
          </cell>
          <cell r="H42">
            <v>225000</v>
          </cell>
          <cell r="I42">
            <v>450000</v>
          </cell>
          <cell r="J42">
            <v>225000</v>
          </cell>
          <cell r="O42" t="str">
            <v>MAQ</v>
          </cell>
          <cell r="P42">
            <v>39542</v>
          </cell>
        </row>
        <row r="51">
          <cell r="A51">
            <v>910</v>
          </cell>
          <cell r="B51">
            <v>0</v>
          </cell>
          <cell r="C51">
            <v>39878</v>
          </cell>
          <cell r="D51" t="str">
            <v>Fatima Jinnah Post Graduate College (Muzafferabad)</v>
          </cell>
          <cell r="E51" t="str">
            <v>Mr. Babar</v>
          </cell>
          <cell r="F51" t="str">
            <v>TAQ, ASSOCIATES   ( PVT.)   LIMITED,ARCHITECTURE  AND  INTERIOR  DESIGN,7-G BLOCK 6 PECHS KARACHI 2905 PAKISTANTEL: 4543442  4541510  FAX: 4520785</v>
          </cell>
          <cell r="G51">
            <v>25000</v>
          </cell>
          <cell r="H51">
            <v>12500</v>
          </cell>
          <cell r="I51">
            <v>6250</v>
          </cell>
          <cell r="J51">
            <v>6250</v>
          </cell>
          <cell r="O51" t="str">
            <v>A.D.N</v>
          </cell>
          <cell r="P51">
            <v>39731</v>
          </cell>
          <cell r="Q51" t="str">
            <v>Fire 04/09/2008</v>
          </cell>
        </row>
        <row r="53">
          <cell r="A53" t="str">
            <v>876R</v>
          </cell>
          <cell r="B53">
            <v>0</v>
          </cell>
          <cell r="C53">
            <v>39506</v>
          </cell>
          <cell r="D53" t="str">
            <v xml:space="preserve"> King Abdullah University, RAWALAKOT</v>
          </cell>
          <cell r="E53" t="str">
            <v>Tariq Hassan</v>
          </cell>
          <cell r="F53" t="str">
            <v>The Architect12-A, Hasan Homes, BL-5, Clifton, Karachi - PakistanPh:    021-574538/579071/5868896,Fax:  021-5870729, E-Mail: thearchs@cyber.net.pk</v>
          </cell>
          <cell r="G53">
            <v>20000</v>
          </cell>
          <cell r="H53">
            <v>10000</v>
          </cell>
          <cell r="I53">
            <v>10000</v>
          </cell>
          <cell r="O53" t="str">
            <v>A.D.N</v>
          </cell>
        </row>
        <row r="57">
          <cell r="A57">
            <v>872</v>
          </cell>
          <cell r="B57">
            <v>2</v>
          </cell>
          <cell r="C57">
            <v>39505</v>
          </cell>
          <cell r="D57" t="str">
            <v>PROPOSED COMMERCIAL BUILDING ON PLOT NO. 14-C/I COMM. LANE NO. 3 PH. VI DHA KARACHI  FOR MR. IFTIKHAR SOOMRO</v>
          </cell>
          <cell r="E57" t="str">
            <v>Mr. Ahsan Najmi</v>
          </cell>
          <cell r="F57" t="str">
            <v>Najmi Bilgrami CollaborativeRawal Masjid Annexe Block 6 Hillpark Karachi-Pakistan</v>
          </cell>
          <cell r="G57">
            <v>32000</v>
          </cell>
          <cell r="H57">
            <v>16000</v>
          </cell>
          <cell r="I57">
            <v>18000</v>
          </cell>
          <cell r="J57">
            <v>26000</v>
          </cell>
          <cell r="O57" t="str">
            <v>A.D.N</v>
          </cell>
        </row>
        <row r="58">
          <cell r="A58">
            <v>873</v>
          </cell>
          <cell r="B58">
            <v>2</v>
          </cell>
          <cell r="C58">
            <v>39505</v>
          </cell>
          <cell r="D58" t="str">
            <v>PROPOSED BUNGALOW ON PLOT NO.156/II D.H.A. PH. VIII.19TH STREET FOR MR ADNAN ABIDIN</v>
          </cell>
          <cell r="E58" t="str">
            <v>Mr. Ahsan Najmi</v>
          </cell>
          <cell r="F58" t="str">
            <v>Najmi Bilgrami CollaborativeRawal Masjid Annexe Block 6 Hillpark Karachi-Pakistan</v>
          </cell>
          <cell r="G58">
            <v>31400</v>
          </cell>
          <cell r="H58">
            <v>10990</v>
          </cell>
          <cell r="I58">
            <v>21400</v>
          </cell>
          <cell r="J58">
            <v>26000</v>
          </cell>
          <cell r="O58" t="str">
            <v>M.A.Q</v>
          </cell>
          <cell r="P58">
            <v>39542</v>
          </cell>
        </row>
        <row r="59">
          <cell r="A59">
            <v>872</v>
          </cell>
          <cell r="B59">
            <v>2</v>
          </cell>
          <cell r="C59">
            <v>39505</v>
          </cell>
          <cell r="D59" t="str">
            <v>PROPOSED COMMERCIAL BUILDING ON PLOT NO. 14-C/I COMM. LANE NO. 3 PH. VI DHA KARACHI  FOR MR. IFTIKHAR SOOMRO</v>
          </cell>
          <cell r="E59" t="str">
            <v>Mr. Ahsan Najmi</v>
          </cell>
          <cell r="F59" t="str">
            <v>Najmi Bilgrami CollaborativeRawal Masjid Annexe Block 6 Hillpark Karachi-Pakistan</v>
          </cell>
          <cell r="G59">
            <v>32000</v>
          </cell>
          <cell r="H59">
            <v>16000</v>
          </cell>
          <cell r="I59">
            <v>18000</v>
          </cell>
          <cell r="J59">
            <v>7000</v>
          </cell>
          <cell r="O59" t="str">
            <v>A.D.N</v>
          </cell>
        </row>
        <row r="76">
          <cell r="A76">
            <v>754</v>
          </cell>
          <cell r="B76">
            <v>4</v>
          </cell>
          <cell r="C76">
            <v>39443</v>
          </cell>
          <cell r="D76" t="str">
            <v>Lahore Jamat Khana</v>
          </cell>
          <cell r="E76" t="str">
            <v>Hafiz Sher Ali</v>
          </cell>
          <cell r="F76" t="str">
            <v>Collaborative Design,Planning Architecture and Interior Design Group,301-302 &amp; 306 Marine Pride, Block-7, Khyaban-e-Iqbal, Clifton, Karachi-75600</v>
          </cell>
          <cell r="G76">
            <v>174000</v>
          </cell>
          <cell r="H76">
            <v>20000</v>
          </cell>
          <cell r="I76">
            <v>10000</v>
          </cell>
          <cell r="J76">
            <v>100000</v>
          </cell>
          <cell r="K76">
            <v>44000</v>
          </cell>
          <cell r="L76">
            <v>4</v>
          </cell>
          <cell r="M76">
            <v>5</v>
          </cell>
          <cell r="O76" t="str">
            <v>M.R.A</v>
          </cell>
          <cell r="P76">
            <v>39636</v>
          </cell>
          <cell r="Q76">
            <v>433000</v>
          </cell>
        </row>
        <row r="133">
          <cell r="A133">
            <v>707</v>
          </cell>
          <cell r="B133">
            <v>1</v>
          </cell>
          <cell r="C133">
            <v>38769</v>
          </cell>
          <cell r="D133" t="str">
            <v>S.O.S Jamshoro Village</v>
          </cell>
          <cell r="E133" t="str">
            <v>Tariq Hassan</v>
          </cell>
          <cell r="F133" t="str">
            <v>The Architect12-A, Hasan Homes, BL-5, Clifton, Karachi - PakistanPh:    021-574538/579071/5868896,Fax:  021-5870729, E-Mail: thearchs@cyber.net.pk</v>
          </cell>
          <cell r="G133">
            <v>160000</v>
          </cell>
          <cell r="H133">
            <v>50000</v>
          </cell>
          <cell r="I133">
            <v>60000</v>
          </cell>
          <cell r="O133" t="str">
            <v>M.R.A</v>
          </cell>
          <cell r="P133">
            <v>39034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Basis"/>
      <sheetName val="MONTHLY BASIS-2008"/>
      <sheetName val="CLINT ADDRESSES"/>
      <sheetName val="LIST OF JOBS"/>
      <sheetName val="OASIS GOLF &amp; COUNTRY CLUB"/>
      <sheetName val="SENT BILLS"/>
      <sheetName val="SUM"/>
      <sheetName val="제출계산서"/>
      <sheetName val="Bulk material prices"/>
      <sheetName val="Normal_Basis"/>
      <sheetName val="MONTHLY_BASIS-2008"/>
      <sheetName val="CLINT_ADDRESSES"/>
      <sheetName val="LIST_OF_JOBS"/>
      <sheetName val="OASIS_GOLF_&amp;_COUNTRY_CLUB"/>
      <sheetName val="SENT_BILLS"/>
      <sheetName val="Bulk_material_prices"/>
      <sheetName val="CLIENT ADDRESS DATA BASE"/>
      <sheetName val="Sheet3"/>
      <sheetName val="Sheet1"/>
    </sheetNames>
    <sheetDataSet>
      <sheetData sheetId="0" refreshError="1">
        <row r="33">
          <cell r="A33" t="str">
            <v>883M</v>
          </cell>
          <cell r="B33" t="str">
            <v>M</v>
          </cell>
          <cell r="C33" t="str">
            <v>NA</v>
          </cell>
          <cell r="D33" t="str">
            <v>PORTGRAND</v>
          </cell>
          <cell r="E33" t="str">
            <v>Mr. Sabih</v>
          </cell>
          <cell r="F33" t="str">
            <v>GLC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str">
            <v>M.R.A. /  A.D.N</v>
          </cell>
          <cell r="P33">
            <v>39760</v>
          </cell>
        </row>
        <row r="41">
          <cell r="A41">
            <v>874</v>
          </cell>
          <cell r="B41">
            <v>2</v>
          </cell>
          <cell r="C41">
            <v>39505</v>
          </cell>
          <cell r="D41" t="str">
            <v xml:space="preserve">RESIDENCE BUNGALOW NO.11 SURVEY NO. 197 HYDERABAD CANTT MR.ALLAH BUX MAGSI </v>
          </cell>
          <cell r="E41" t="str">
            <v>Mr. Ahsan Najmi</v>
          </cell>
          <cell r="F41" t="str">
            <v>Najmi Bilgrami Collaborative
Rawal Masjid Annexe Block 6 Hillpark Karachi-Pakistan</v>
          </cell>
          <cell r="G41">
            <v>72000</v>
          </cell>
          <cell r="H41">
            <v>25200</v>
          </cell>
          <cell r="I41">
            <v>50000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str">
            <v>M.A.Q</v>
          </cell>
          <cell r="P41">
            <v>39590</v>
          </cell>
        </row>
        <row r="42">
          <cell r="A42">
            <v>873</v>
          </cell>
          <cell r="B42">
            <v>2</v>
          </cell>
          <cell r="C42">
            <v>39505</v>
          </cell>
          <cell r="D42" t="str">
            <v>PROPOSED BUNGALOW ON PLOT NO.156/II D.H.A. PH. VIII.19TH STREET FOR MR ADNAN ABIDIN</v>
          </cell>
          <cell r="E42" t="str">
            <v>Mr. Ahsan Najmi</v>
          </cell>
          <cell r="F42" t="str">
            <v>Najmi Bilgrami Collaborative
Rawal Masjid Annexe Block 6 Hillpark Karachi-Pakistan</v>
          </cell>
          <cell r="G42">
            <v>31400</v>
          </cell>
          <cell r="H42">
            <v>10990</v>
          </cell>
          <cell r="I42">
            <v>21400</v>
          </cell>
          <cell r="J42">
            <v>8750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str">
            <v>M.A.Q</v>
          </cell>
          <cell r="P42">
            <v>39542</v>
          </cell>
        </row>
        <row r="51">
          <cell r="A51">
            <v>864</v>
          </cell>
          <cell r="B51">
            <v>3</v>
          </cell>
          <cell r="C51">
            <v>39472</v>
          </cell>
          <cell r="D51" t="str">
            <v>Mr. NADEEM MASOOD RESIDENCE</v>
          </cell>
          <cell r="E51" t="str">
            <v>Mr. Babar</v>
          </cell>
          <cell r="F51" t="str">
            <v>TAQ, ASSOCIATES   ( PVT.)   LIMITED,
ARCHITECTURE  AND  INTERIOR  DESIGN,
7-G BLOCK 6 PECHS KARACHI 2905 PAKISTAN
TEL: 4543442  4541510  FAX: 4520785</v>
          </cell>
          <cell r="G51">
            <v>25000</v>
          </cell>
          <cell r="H51">
            <v>12500</v>
          </cell>
          <cell r="I51">
            <v>6250</v>
          </cell>
          <cell r="J51">
            <v>6250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M.A.Q</v>
          </cell>
          <cell r="P51">
            <v>39731</v>
          </cell>
          <cell r="Q51" t="str">
            <v>Fire 04/09/2008</v>
          </cell>
        </row>
        <row r="53">
          <cell r="A53">
            <v>862</v>
          </cell>
          <cell r="B53">
            <v>2</v>
          </cell>
          <cell r="C53">
            <v>39476</v>
          </cell>
          <cell r="D53" t="str">
            <v>MRS. ASKARA ABBASI, BUNGALOW ON PLOT NO 100/II , 15 TH. STREET PHASE VI, KARACHI</v>
          </cell>
          <cell r="E53" t="str">
            <v>Mr. Ahsan Najmi</v>
          </cell>
          <cell r="F53" t="str">
            <v>Najmi Bilgrami Collaborative
Rawal Masjid Annexe Block 6 Hillpark Karachi-Pakistan</v>
          </cell>
          <cell r="G53">
            <v>20000</v>
          </cell>
          <cell r="H53">
            <v>10000</v>
          </cell>
          <cell r="I53">
            <v>10000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str">
            <v>A.D.N</v>
          </cell>
        </row>
        <row r="57">
          <cell r="A57">
            <v>858</v>
          </cell>
          <cell r="B57">
            <v>3</v>
          </cell>
          <cell r="C57">
            <v>39454</v>
          </cell>
          <cell r="D57" t="str">
            <v>Burhani Hospital, Plumbing System</v>
          </cell>
          <cell r="E57" t="str">
            <v>Noman A.Kairullah(Trustee)</v>
          </cell>
          <cell r="F57" t="str">
            <v>Burhani Hospital</v>
          </cell>
          <cell r="G57">
            <v>50000</v>
          </cell>
          <cell r="H57">
            <v>12500</v>
          </cell>
          <cell r="I57">
            <v>11500</v>
          </cell>
          <cell r="J57">
            <v>26000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str">
            <v>A.D.N</v>
          </cell>
        </row>
        <row r="58">
          <cell r="A58" t="str">
            <v>858F</v>
          </cell>
          <cell r="B58">
            <v>3</v>
          </cell>
          <cell r="C58">
            <v>39454</v>
          </cell>
          <cell r="D58" t="str">
            <v>Burhani Hospital, Fire System</v>
          </cell>
          <cell r="E58" t="str">
            <v>Noman A.Kairullah(Trustee)</v>
          </cell>
          <cell r="F58" t="str">
            <v>Burhani Hospital</v>
          </cell>
          <cell r="G58">
            <v>50000</v>
          </cell>
          <cell r="H58">
            <v>12500</v>
          </cell>
          <cell r="I58">
            <v>11500</v>
          </cell>
          <cell r="J58">
            <v>26000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 t="str">
            <v>A.D.N</v>
          </cell>
          <cell r="P58">
            <v>39542</v>
          </cell>
        </row>
        <row r="59">
          <cell r="A59">
            <v>857</v>
          </cell>
          <cell r="B59">
            <v>3</v>
          </cell>
          <cell r="C59">
            <v>39449</v>
          </cell>
          <cell r="D59" t="str">
            <v>STANDARD CHARTERED BANK</v>
          </cell>
          <cell r="E59" t="str">
            <v>Mr. Zyed Bilgrami</v>
          </cell>
          <cell r="F59" t="str">
            <v>Najmi Bilgrami Collaborative
Rawal Masjid Annexe Block 6 Hillpark Karachi-Pakistan</v>
          </cell>
          <cell r="G59">
            <v>20000</v>
          </cell>
          <cell r="H59">
            <v>3000</v>
          </cell>
          <cell r="I59">
            <v>10000</v>
          </cell>
          <cell r="J59">
            <v>7000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 t="str">
            <v>A.D.N</v>
          </cell>
        </row>
        <row r="76">
          <cell r="A76">
            <v>742</v>
          </cell>
          <cell r="B76">
            <v>1</v>
          </cell>
          <cell r="C76">
            <v>39377</v>
          </cell>
          <cell r="D76" t="str">
            <v>NEF SCHOOLS (6NOS)</v>
          </cell>
          <cell r="E76" t="str">
            <v>Ms. Shaista Khaliq</v>
          </cell>
          <cell r="F76" t="str">
            <v>ARSHAD SHAHID ABDULLA (Pvt.) Ltd.
210, Central Hotel Building, Merewether Road, Karachi
Tel 565-2211, Fax 665-2215</v>
          </cell>
          <cell r="G76">
            <v>30000</v>
          </cell>
          <cell r="H76">
            <v>30000</v>
          </cell>
          <cell r="I76">
            <v>10000</v>
          </cell>
          <cell r="J76">
            <v>100000</v>
          </cell>
          <cell r="K76">
            <v>44000</v>
          </cell>
          <cell r="L76">
            <v>4</v>
          </cell>
          <cell r="M76">
            <v>5</v>
          </cell>
          <cell r="N76">
            <v>0</v>
          </cell>
          <cell r="O76" t="str">
            <v>M.R.A</v>
          </cell>
          <cell r="P76">
            <v>39636</v>
          </cell>
          <cell r="Q76">
            <v>433000</v>
          </cell>
        </row>
        <row r="133">
          <cell r="A133">
            <v>625</v>
          </cell>
          <cell r="B133">
            <v>2</v>
          </cell>
          <cell r="C133">
            <v>38769</v>
          </cell>
          <cell r="D133" t="str">
            <v>ISI HEADQUARTER, KARACHI</v>
          </cell>
          <cell r="E133" t="str">
            <v>Mr. Ahsan Najmi</v>
          </cell>
          <cell r="F133" t="str">
            <v>Najmi Bilgrami Collaborative
Rawal Masjid Annexe Block 6 Hillpark Karachi-Pakistan</v>
          </cell>
          <cell r="G133">
            <v>160000</v>
          </cell>
          <cell r="H133">
            <v>100000</v>
          </cell>
          <cell r="I133">
            <v>60000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 t="str">
            <v>MRA</v>
          </cell>
          <cell r="P133">
            <v>39034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A"/>
      <sheetName val="BOQ"/>
      <sheetName val="sum"/>
    </sheetNames>
    <sheetDataSet>
      <sheetData sheetId="0" refreshError="1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1"/>
      <sheetName val="TOC"/>
      <sheetName val="SOC"/>
      <sheetName val="BOQ-1of1"/>
      <sheetName val="BOQ-1of2"/>
      <sheetName val="BOQ-2"/>
      <sheetName val="BOQ-3"/>
      <sheetName val="BOQ 4A-1"/>
      <sheetName val="Boq 4A-2"/>
      <sheetName val="BOQ 4B-1"/>
      <sheetName val="BOQ 4B-2"/>
      <sheetName val="BOQ 4B-3"/>
      <sheetName val="BOQ 4C-1"/>
      <sheetName val="BOQ 4C-2"/>
      <sheetName val="BOQ-5"/>
      <sheetName val="BOQ 6"/>
      <sheetName val="BOQ 7"/>
      <sheetName val="SOC-FINAL"/>
    </sheetNames>
    <sheetDataSet>
      <sheetData sheetId="0" refreshError="1">
        <row r="4">
          <cell r="A4" t="str">
            <v xml:space="preserve"> NALLIENT- GAWADAR SUB SECTION</v>
          </cell>
        </row>
        <row r="5">
          <cell r="A5" t="str">
            <v>Bill No. 1:  Earthwork</v>
          </cell>
        </row>
        <row r="6">
          <cell r="A6" t="str">
            <v>Pay Item</v>
          </cell>
          <cell r="B6" t="str">
            <v>Item Description</v>
          </cell>
          <cell r="C6" t="str">
            <v>Unit</v>
          </cell>
          <cell r="D6" t="str">
            <v>Quantity</v>
          </cell>
          <cell r="E6" t="str">
            <v>Rate</v>
          </cell>
          <cell r="F6" t="str">
            <v>Amount</v>
          </cell>
        </row>
        <row r="7">
          <cell r="A7" t="str">
            <v>No.</v>
          </cell>
          <cell r="E7" t="str">
            <v>(Rs.)</v>
          </cell>
          <cell r="F7" t="str">
            <v>(Rs.)</v>
          </cell>
        </row>
        <row r="8">
          <cell r="F8">
            <v>0</v>
          </cell>
        </row>
        <row r="9">
          <cell r="A9" t="str">
            <v>101</v>
          </cell>
          <cell r="B9" t="str">
            <v>Clearing &amp; Grubbing</v>
          </cell>
          <cell r="C9" t="str">
            <v>SM</v>
          </cell>
          <cell r="D9">
            <v>980000</v>
          </cell>
          <cell r="F9">
            <v>0</v>
          </cell>
        </row>
        <row r="10">
          <cell r="A10" t="str">
            <v>102a</v>
          </cell>
          <cell r="B10" t="str">
            <v>Removal of trees , 150-300 mm girth</v>
          </cell>
          <cell r="C10" t="str">
            <v>Each</v>
          </cell>
          <cell r="D10">
            <v>30</v>
          </cell>
          <cell r="F10">
            <v>0</v>
          </cell>
        </row>
        <row r="11">
          <cell r="A11" t="str">
            <v>102b</v>
          </cell>
          <cell r="B11" t="str">
            <v>Removal of trees , 301-600 mm girth</v>
          </cell>
          <cell r="C11" t="str">
            <v>Each</v>
          </cell>
          <cell r="D11">
            <v>24</v>
          </cell>
          <cell r="F11">
            <v>0</v>
          </cell>
        </row>
        <row r="12">
          <cell r="A12" t="str">
            <v>102c</v>
          </cell>
          <cell r="B12" t="str">
            <v>Removal of trees , 601 mm or over girth</v>
          </cell>
          <cell r="C12" t="str">
            <v>Each</v>
          </cell>
          <cell r="D12" t="str">
            <v>-</v>
          </cell>
          <cell r="F12">
            <v>0</v>
          </cell>
        </row>
        <row r="13">
          <cell r="A13" t="str">
            <v>104</v>
          </cell>
          <cell r="B13" t="str">
            <v>Compaction of Natural Ground</v>
          </cell>
          <cell r="C13" t="str">
            <v>SM</v>
          </cell>
          <cell r="D13">
            <v>1210000</v>
          </cell>
          <cell r="F13">
            <v>0</v>
          </cell>
        </row>
        <row r="14">
          <cell r="A14" t="str">
            <v>106a</v>
          </cell>
          <cell r="B14" t="str">
            <v>Excavate Unsuitable  Common Material</v>
          </cell>
          <cell r="C14" t="str">
            <v>CM</v>
          </cell>
          <cell r="D14">
            <v>90000</v>
          </cell>
          <cell r="F14">
            <v>0</v>
          </cell>
        </row>
        <row r="15">
          <cell r="A15" t="str">
            <v>108a</v>
          </cell>
          <cell r="B15" t="str">
            <v xml:space="preserve">Formation of Embankment from Roadway Excavation </v>
          </cell>
          <cell r="C15" t="str">
            <v>CM</v>
          </cell>
          <cell r="D15">
            <v>210000</v>
          </cell>
          <cell r="F15">
            <v>0</v>
          </cell>
        </row>
        <row r="16">
          <cell r="B16" t="str">
            <v xml:space="preserve"> in Common Material</v>
          </cell>
          <cell r="F16">
            <v>0</v>
          </cell>
        </row>
        <row r="17">
          <cell r="A17" t="str">
            <v>108b</v>
          </cell>
          <cell r="B17" t="str">
            <v>Formation of Embankment from Roadway Excavation</v>
          </cell>
          <cell r="C17" t="str">
            <v>CM</v>
          </cell>
          <cell r="D17" t="str">
            <v>-</v>
          </cell>
          <cell r="F17">
            <v>0</v>
          </cell>
        </row>
        <row r="18">
          <cell r="B18" t="str">
            <v>in Rock Material</v>
          </cell>
          <cell r="F18">
            <v>0</v>
          </cell>
        </row>
        <row r="19">
          <cell r="A19" t="str">
            <v>108c</v>
          </cell>
          <cell r="B19" t="str">
            <v xml:space="preserve">Formation of Embankment from Borrow Excavation </v>
          </cell>
          <cell r="C19" t="str">
            <v>CM</v>
          </cell>
          <cell r="D19">
            <v>1790000</v>
          </cell>
          <cell r="F19">
            <v>0</v>
          </cell>
        </row>
        <row r="20">
          <cell r="B20" t="str">
            <v xml:space="preserve"> in Common Material</v>
          </cell>
          <cell r="F20">
            <v>0</v>
          </cell>
        </row>
        <row r="21">
          <cell r="F21">
            <v>0</v>
          </cell>
        </row>
        <row r="27">
          <cell r="F27">
            <v>0</v>
          </cell>
        </row>
        <row r="28">
          <cell r="B28" t="str">
            <v>Total of Bill 1 carried to summary</v>
          </cell>
          <cell r="F28">
            <v>0</v>
          </cell>
        </row>
        <row r="29">
          <cell r="A29" t="str">
            <v>[ C40AC98.XLS    Bill 1 ]</v>
          </cell>
          <cell r="F29" t="str">
            <v>PG # 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BOQ 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ion 26 05 00"/>
      <sheetName val="Section 26 09 33"/>
      <sheetName val="26 27 13"/>
      <sheetName val="Section 26 27 27 "/>
      <sheetName val="Section 26 28 00 "/>
      <sheetName val="Section 26 33 53"/>
      <sheetName val="Section 26 51 00"/>
      <sheetName val="Section 26 52 00"/>
      <sheetName val="Section 27 10 10"/>
      <sheetName val="Section 27 10 20"/>
      <sheetName val="Section 27 51 32"/>
      <sheetName val="Section 28 31 00"/>
      <sheetName val="Section 29 10 10"/>
      <sheetName val="Summary Page"/>
      <sheetName val="Sheet1"/>
      <sheetName val="PROJECT COST COMPARISON"/>
      <sheetName val="PROJECT COST COMPARISON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MBING"/>
      <sheetName val="A-C"/>
      <sheetName val="FURNITURE"/>
      <sheetName val="ELECT "/>
      <sheetName val="Civil Bill"/>
      <sheetName val="SUMMARY"/>
      <sheetName val="1"/>
      <sheetName val="6, 7,8,9,10"/>
      <sheetName val="11,12"/>
      <sheetName val="13,14"/>
      <sheetName val="16"/>
      <sheetName val="17"/>
      <sheetName val="19"/>
      <sheetName val="20"/>
      <sheetName val="21"/>
      <sheetName val="22"/>
      <sheetName val="23"/>
      <sheetName val="24"/>
      <sheetName val="25"/>
      <sheetName val="26,27"/>
      <sheetName val="32"/>
      <sheetName val="34"/>
      <sheetName val="35"/>
      <sheetName val="36"/>
      <sheetName val="37"/>
      <sheetName val="44"/>
      <sheetName val="45,46"/>
      <sheetName val="47"/>
      <sheetName val="48"/>
      <sheetName val="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RATES"/>
      <sheetName val="CONCRETE"/>
      <sheetName val="RCC 300 PSI Slabe &amp; Stair"/>
      <sheetName val="RCC 300 PSI C.S Raft"/>
      <sheetName val="Excavation"/>
      <sheetName val="C.Plaster 0.5 inch"/>
      <sheetName val="Steel-60 G"/>
      <sheetName val="Granite on Wall"/>
      <sheetName val="Granite Floor"/>
      <sheetName val="B.Work 9 inch Thick"/>
      <sheetName val="BRICK WORK"/>
      <sheetName val="S.Brick Work"/>
      <sheetName val="C.PLASTER"/>
      <sheetName val="FLOORING"/>
      <sheetName val="W.PROOFING"/>
      <sheetName val="Sand Stone"/>
      <sheetName val="CARAMIC TILE"/>
      <sheetName val="FILLING"/>
      <sheetName val="PER-CAST SLAB"/>
      <sheetName val="Khaprale"/>
      <sheetName val="Brick Ballast"/>
      <sheetName val="Reinforecment"/>
      <sheetName val="M.S. Railing"/>
      <sheetName val="Marble  Shalevs"/>
      <sheetName val="Ply Door"/>
      <sheetName val="Brick Soling"/>
      <sheetName val="Sheet1"/>
    </sheetNames>
    <sheetDataSet>
      <sheetData sheetId="0">
        <row r="1">
          <cell r="C1" t="str">
            <v>Engr.Mak</v>
          </cell>
        </row>
        <row r="16">
          <cell r="E16">
            <v>290</v>
          </cell>
        </row>
        <row r="19">
          <cell r="E19">
            <v>55</v>
          </cell>
        </row>
        <row r="21">
          <cell r="E21">
            <v>45</v>
          </cell>
        </row>
        <row r="22">
          <cell r="E22">
            <v>45</v>
          </cell>
        </row>
        <row r="39">
          <cell r="E39">
            <v>5</v>
          </cell>
        </row>
        <row r="40">
          <cell r="E40">
            <v>20</v>
          </cell>
        </row>
        <row r="45">
          <cell r="E45">
            <v>4</v>
          </cell>
        </row>
        <row r="48">
          <cell r="E48">
            <v>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ivil Works"/>
      <sheetName val="Sheet2"/>
      <sheetName val="Sheet2 (2)"/>
      <sheetName val="Sheet1"/>
    </sheetNames>
    <sheetDataSet>
      <sheetData sheetId="0">
        <row r="178">
          <cell r="B178" t="str">
            <v>CABINETS, COUNTERS AND VANITY TOPS</v>
          </cell>
        </row>
      </sheetData>
      <sheetData sheetId="1"/>
      <sheetData sheetId="2"/>
      <sheetData sheetId="3">
        <row r="11">
          <cell r="K11">
            <v>200</v>
          </cell>
        </row>
        <row r="12">
          <cell r="K12">
            <v>15</v>
          </cell>
        </row>
        <row r="16">
          <cell r="K16">
            <v>150</v>
          </cell>
        </row>
        <row r="17">
          <cell r="K17">
            <v>42</v>
          </cell>
        </row>
        <row r="18">
          <cell r="K18">
            <v>8</v>
          </cell>
        </row>
        <row r="19">
          <cell r="K19">
            <v>20</v>
          </cell>
        </row>
        <row r="20">
          <cell r="K20">
            <v>300</v>
          </cell>
        </row>
        <row r="22">
          <cell r="K22">
            <v>20</v>
          </cell>
        </row>
        <row r="23">
          <cell r="K23">
            <v>200</v>
          </cell>
        </row>
        <row r="24">
          <cell r="K24">
            <v>3500</v>
          </cell>
        </row>
        <row r="25">
          <cell r="K25">
            <v>300</v>
          </cell>
        </row>
        <row r="26">
          <cell r="K26">
            <v>150</v>
          </cell>
        </row>
        <row r="27">
          <cell r="K27">
            <v>4000</v>
          </cell>
        </row>
        <row r="28">
          <cell r="K28">
            <v>100</v>
          </cell>
        </row>
        <row r="29">
          <cell r="K29">
            <v>150</v>
          </cell>
        </row>
        <row r="30">
          <cell r="K30">
            <v>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-civil"/>
      <sheetName val="Item Rate Analysis"/>
      <sheetName val="Sheet1"/>
      <sheetName val="Ext.Boq139"/>
      <sheetName val="MATave I&amp;II MODEL"/>
      <sheetName val="Services"/>
      <sheetName val="B.O.Q"/>
      <sheetName val="MixBed"/>
      <sheetName val="elec.rate analysis"/>
      <sheetName val="CondPol"/>
    </sheetNames>
    <sheetDataSet>
      <sheetData sheetId="0">
        <row r="1">
          <cell r="K1">
            <v>100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 - A"/>
    </sheetNames>
    <sheetDataSet>
      <sheetData sheetId="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pt-I"/>
      <sheetName val="Opt-II"/>
      <sheetName val="Opt-III"/>
      <sheetName val="Opt-IV"/>
      <sheetName val="Profile"/>
      <sheetName val="Velocity Check"/>
      <sheetName val="Q~V"/>
      <sheetName val="G-20"/>
      <sheetName val="WBM 206"/>
      <sheetName val="Material"/>
      <sheetName val="Velocity_Check"/>
      <sheetName val="WBM_206"/>
      <sheetName val="MixBed"/>
      <sheetName val="CondPol"/>
      <sheetName val="MTL$-INTER"/>
      <sheetName val="MATave I&amp;II MODEL"/>
      <sheetName val="Services"/>
      <sheetName val="B.O.Q"/>
      <sheetName val="Velocity_Check1"/>
      <sheetName val="WBM_2061"/>
      <sheetName val="MATave_I&amp;II_MODEL"/>
      <sheetName val="B_O_Q"/>
      <sheetName val="Ext.Boq139"/>
      <sheetName val="BS-Notes"/>
      <sheetName val="cost 1"/>
      <sheetName val="Code 02"/>
      <sheetName val="Code 03"/>
      <sheetName val="Code 04"/>
      <sheetName val="Code 05"/>
      <sheetName val="Code 06"/>
      <sheetName val="Code 07"/>
      <sheetName val="Code 09"/>
      <sheetName val="MEASUREMENT"/>
      <sheetName val="measurment"/>
      <sheetName val="BOQ"/>
      <sheetName val="Sheet3"/>
      <sheetName val="CostDB"/>
      <sheetName val="LIST"/>
      <sheetName val="M.D.B Analysis "/>
      <sheetName val="Civil Materials"/>
      <sheetName val="Sheet1 (2)"/>
      <sheetName val="Velocity_Check2"/>
      <sheetName val="WBM_2062"/>
      <sheetName val="MATave_I&amp;II_MODEL1"/>
      <sheetName val="B_O_Q1"/>
      <sheetName val="Ext_Boq139"/>
      <sheetName val="cost_1"/>
      <sheetName val="Code_02"/>
      <sheetName val="Code_03"/>
      <sheetName val="Code_04"/>
      <sheetName val="Code_05"/>
      <sheetName val="Code_06"/>
      <sheetName val="Code_07"/>
      <sheetName val="Code_09"/>
      <sheetName val="B"/>
      <sheetName val="Ext.Boq-1"/>
      <sheetName val="Bill - 1"/>
      <sheetName val="Matl Sum"/>
      <sheetName val="Sheet2"/>
      <sheetName val="M-480"/>
      <sheetName val="M-519"/>
      <sheetName val="Comp-1"/>
      <sheetName val="Code03"/>
      <sheetName val="Summary"/>
      <sheetName val="Eqpt"/>
      <sheetName val="B.O.Q (2)"/>
      <sheetName val="Ext.Boq-1 (2)"/>
      <sheetName val="TITLES"/>
      <sheetName val="Rate Analysis"/>
      <sheetName val="Backup (Dist. Net work)"/>
      <sheetName val="Bw"/>
      <sheetName val="RateList"/>
      <sheetName val="Quarry"/>
      <sheetName val="inWords"/>
      <sheetName val="BOQ2"/>
      <sheetName val="WS&amp;SI GPS"/>
      <sheetName val="CSR"/>
      <sheetName val="GENERAL ABSTRACT"/>
      <sheetName val="internal electrification GPS"/>
      <sheetName val="PLT-SUM"/>
      <sheetName val="E-NS"/>
      <sheetName val="Const Material Flow (Backup)"/>
      <sheetName val="Abstract of Cost"/>
      <sheetName val="BM"/>
      <sheetName val="Rates"/>
      <sheetName val="B.O.Q &amp; Material"/>
      <sheetName val="SILICATE"/>
      <sheetName val="Sheet L (3)"/>
      <sheetName val="SUMMARY Sheet 1"/>
      <sheetName val="SUMMARY Sheet 2"/>
      <sheetName val="ELM"/>
      <sheetName val="CSR Regions"/>
      <sheetName val="transf"/>
      <sheetName val="sec30"/>
      <sheetName val="sec14"/>
      <sheetName val="sec5"/>
      <sheetName val="sec16"/>
      <sheetName val="sec23"/>
      <sheetName val="sec25"/>
      <sheetName val="sec27"/>
      <sheetName val="sec28"/>
      <sheetName val="sec31"/>
      <sheetName val="sec13"/>
      <sheetName val="Design Data"/>
      <sheetName val="Velocity_Check5"/>
      <sheetName val="WBM_2065"/>
      <sheetName val="Velocity_Check3"/>
      <sheetName val="WBM_2063"/>
      <sheetName val="Velocity_Check4"/>
      <sheetName val="WBM_2064"/>
      <sheetName val="Velocity_Check6"/>
      <sheetName val="WBM_2066"/>
      <sheetName val="Sheet1_(2)"/>
      <sheetName val="Velocity_Check8"/>
      <sheetName val="WBM_2068"/>
      <sheetName val="Sheet1_(2)2"/>
      <sheetName val="MATave_I&amp;II_MODEL3"/>
      <sheetName val="B_O_Q3"/>
      <sheetName val="Ext_Boq1392"/>
      <sheetName val="cost_12"/>
      <sheetName val="Code_022"/>
      <sheetName val="Code_032"/>
      <sheetName val="Code_042"/>
      <sheetName val="Code_052"/>
      <sheetName val="Code_062"/>
      <sheetName val="Code_072"/>
      <sheetName val="Code_092"/>
      <sheetName val="Velocity_Check7"/>
      <sheetName val="WBM_2067"/>
      <sheetName val="Sheet1_(2)1"/>
      <sheetName val="MATave_I&amp;II_MODEL2"/>
      <sheetName val="B_O_Q2"/>
      <sheetName val="Ext_Boq1391"/>
      <sheetName val="cost_11"/>
      <sheetName val="Code_021"/>
      <sheetName val="Code_031"/>
      <sheetName val="Code_041"/>
      <sheetName val="Code_051"/>
      <sheetName val="Code_061"/>
      <sheetName val="Code_071"/>
      <sheetName val="Code_091"/>
      <sheetName val="Velocity_Check9"/>
      <sheetName val="WBM_2069"/>
      <sheetName val="Sheet1_(2)3"/>
      <sheetName val="MATave_I&amp;II_MODEL4"/>
      <sheetName val="B_O_Q4"/>
      <sheetName val="Ext_Boq1393"/>
      <sheetName val="cost_13"/>
      <sheetName val="Code_023"/>
      <sheetName val="Code_033"/>
      <sheetName val="Code_043"/>
      <sheetName val="Code_053"/>
      <sheetName val="Code_063"/>
      <sheetName val="Code_073"/>
      <sheetName val="Code_093"/>
      <sheetName val="Velocity_Check10"/>
      <sheetName val="WBM_20610"/>
      <sheetName val="Sheet1_(2)4"/>
      <sheetName val="MATave_I&amp;II_MODEL5"/>
      <sheetName val="B_O_Q5"/>
      <sheetName val="Ext_Boq1394"/>
      <sheetName val="cost_14"/>
      <sheetName val="Code_024"/>
      <sheetName val="Code_034"/>
      <sheetName val="Code_044"/>
      <sheetName val="Code_054"/>
      <sheetName val="Code_064"/>
      <sheetName val="Code_074"/>
      <sheetName val="Code_094"/>
      <sheetName val="Normal Basis"/>
      <sheetName val="COAT&amp;WRAP-QIOT-#3"/>
      <sheetName val="PNT-QUOT-#3"/>
      <sheetName val="合成単価作成表-bldg"/>
      <sheetName val="Constants"/>
      <sheetName val="Backup data"/>
      <sheetName val="boq-civil"/>
      <sheetName val="MES Rates"/>
      <sheetName val="MAT"/>
      <sheetName val="BOQ List"/>
      <sheetName val="elec.rate analysis"/>
      <sheetName val="Item 206b"/>
      <sheetName val="Item 201"/>
      <sheetName val="201"/>
      <sheetName val="Sheet5"/>
      <sheetName val="201 (2)"/>
      <sheetName val="BACKFILL"/>
      <sheetName val="CONCRETE C20 "/>
      <sheetName val="LEGEND"/>
      <sheetName val="Data Valid"/>
      <sheetName val="Criteria"/>
      <sheetName val="brick masonary"/>
      <sheetName val="Concrete "/>
      <sheetName val="Plaster"/>
      <sheetName val="R.c.c "/>
      <sheetName val="DOQ Feb 10"/>
    </sheetNames>
    <sheetDataSet>
      <sheetData sheetId="0" refreshError="1">
        <row r="24">
          <cell r="F24">
            <v>1</v>
          </cell>
        </row>
        <row r="25">
          <cell r="F25">
            <v>0.15</v>
          </cell>
        </row>
      </sheetData>
      <sheetData sheetId="1">
        <row r="24">
          <cell r="F24">
            <v>1</v>
          </cell>
        </row>
      </sheetData>
      <sheetData sheetId="2">
        <row r="24">
          <cell r="F24">
            <v>1</v>
          </cell>
        </row>
      </sheetData>
      <sheetData sheetId="3">
        <row r="24">
          <cell r="F24">
            <v>1</v>
          </cell>
        </row>
      </sheetData>
      <sheetData sheetId="4">
        <row r="24">
          <cell r="F24">
            <v>1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WAREHOUSE (2)"/>
      <sheetName val="SUMMARY WAREHOUSE"/>
      <sheetName val="RUNNING BILL 1"/>
      <sheetName val="RUNNING BILL 2"/>
      <sheetName val="RUNNING BILL 3"/>
      <sheetName val="RUNNING BILL 4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ovhd"/>
      <sheetName val="URA-C1"/>
      <sheetName val="Sheet1"/>
      <sheetName val="URA-R1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C PIPES ANALYSIS"/>
      <sheetName val="INSURANCE-NICL"/>
      <sheetName val="Masonry Works"/>
      <sheetName val="KACHHI MATERIALS"/>
      <sheetName val="Rent of Machine"/>
      <sheetName val="EARTH WORK &amp; ROAD BPASS"/>
      <sheetName val="MS- G.I PiPEs"/>
      <sheetName val="BOQ KACHHI"/>
      <sheetName val="In-direct cost"/>
      <sheetName val="Sheet1"/>
      <sheetName val="PROCESS"/>
      <sheetName val="RCC_PIPES_ANALYSIS"/>
      <sheetName val="Masonry_Works"/>
      <sheetName val="KACHHI_MATERIALS"/>
      <sheetName val="Rent_of_Machine"/>
      <sheetName val="EARTH_WORK_&amp;_ROAD_BPASS"/>
      <sheetName val="MS-_G_I_PiPEs"/>
      <sheetName val="BOQ_KACHHI"/>
      <sheetName val="In-direct_cost"/>
      <sheetName val="RCC_PIPES_ANALYSIS1"/>
      <sheetName val="Masonry_Works1"/>
      <sheetName val="KACHHI_MATERIALS1"/>
      <sheetName val="Rent_of_Machine1"/>
      <sheetName val="EARTH_WORK_&amp;_ROAD_BPASS1"/>
      <sheetName val="MS-_G_I_PiPEs1"/>
      <sheetName val="BOQ_KACHHI1"/>
      <sheetName val="In-direct_cost1"/>
      <sheetName val="RCC_PIPES_ANALYSIS2"/>
      <sheetName val="Masonry_Works2"/>
      <sheetName val="KACHHI_MATERIALS2"/>
      <sheetName val="Rent_of_Machine2"/>
      <sheetName val="EARTH_WORK_&amp;_ROAD_BPASS2"/>
      <sheetName val="MS-_G_I_PiPEs2"/>
      <sheetName val="BOQ_KACHHI2"/>
      <sheetName val="In-direct_cost2"/>
      <sheetName val="RCC_PIPES_ANALYSIS3"/>
      <sheetName val="Masonry_Works3"/>
      <sheetName val="KACHHI_MATERIALS3"/>
      <sheetName val="Rent_of_Machine3"/>
      <sheetName val="EARTH_WORK_&amp;_ROAD_BPASS3"/>
      <sheetName val="MS-_G_I_PiPEs3"/>
      <sheetName val="BOQ_KACHHI3"/>
      <sheetName val="In-direct_cost3"/>
      <sheetName val="Rate List"/>
      <sheetName val="SIZING"/>
      <sheetName val="Ext.Boq"/>
      <sheetName val="Ist r.bill"/>
      <sheetName val="KACHHI CANAL KC-4-FIR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4">
          <cell r="H4">
            <v>0.1751352251774892</v>
          </cell>
        </row>
      </sheetData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/>
      <sheetData sheetId="22"/>
      <sheetData sheetId="23"/>
      <sheetData sheetId="24"/>
      <sheetData sheetId="25">
        <row r="4">
          <cell r="H4">
            <v>0.1751352251774892</v>
          </cell>
        </row>
      </sheetData>
      <sheetData sheetId="26">
        <row r="4">
          <cell r="H4">
            <v>0.1751352251774892</v>
          </cell>
        </row>
      </sheetData>
      <sheetData sheetId="27"/>
      <sheetData sheetId="28"/>
      <sheetData sheetId="29"/>
      <sheetData sheetId="30"/>
      <sheetData sheetId="31">
        <row r="4">
          <cell r="H4">
            <v>0.1751352251774892</v>
          </cell>
        </row>
      </sheetData>
      <sheetData sheetId="32"/>
      <sheetData sheetId="33">
        <row r="4">
          <cell r="H4">
            <v>0.1751352251774892</v>
          </cell>
        </row>
      </sheetData>
      <sheetData sheetId="34">
        <row r="4">
          <cell r="H4">
            <v>0.1751352251774892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LING PRICE ANALYSIS"/>
      <sheetName val="PriceComp"/>
      <sheetName val="Composite Summary"/>
      <sheetName val="GR 01 00 Gen"/>
      <sheetName val="Constant"/>
      <sheetName val="SWU 02 00 Site"/>
      <sheetName val="Panels"/>
      <sheetName val="Prices"/>
      <sheetName val="FB 03 00 Factory Bldg"/>
      <sheetName val="OB 04 00 Office Bldg"/>
      <sheetName val="FGW 05 00 Finish Good Warehouse"/>
      <sheetName val="RMC 06 00 Raw Material Bldg"/>
      <sheetName val="GPS 07 00 Grinding Plant"/>
      <sheetName val="MB 08 00 Mosque"/>
      <sheetName val="SSB 09 00 SS Bldg"/>
      <sheetName val="FPH 10 00 00 Fire Pump House"/>
      <sheetName val="GHB 03 00 Guardhouse"/>
    </sheetNames>
    <sheetDataSet>
      <sheetData sheetId="0"/>
      <sheetData sheetId="1"/>
      <sheetData sheetId="2">
        <row r="1">
          <cell r="E1" t="str">
            <v>DESIGN OF GLASS FIBER PLANT</v>
          </cell>
        </row>
        <row r="3">
          <cell r="E3" t="str">
            <v>FIBER GLASS OASIS LTD. CO.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Q"/>
      <sheetName val="Architecture"/>
      <sheetName val="Woodwork rates"/>
      <sheetName val="Finish Basic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5">
          <cell r="F15">
            <v>75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UM"/>
      <sheetName val="Histogram"/>
      <sheetName val="Sheet1"/>
      <sheetName val="Rate List"/>
      <sheetName val="Ext.Boq"/>
      <sheetName val="Rate_List"/>
      <sheetName val="Ext_Boq"/>
      <sheetName val="Testing"/>
      <sheetName val="estimate"/>
      <sheetName val="OB"/>
      <sheetName val="cover page"/>
      <sheetName val="IBASE2"/>
      <sheetName val="RCC,Ret. Wall"/>
      <sheetName val="D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>
            <v>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0</v>
          </cell>
          <cell r="AQ44">
            <v>42.86</v>
          </cell>
          <cell r="AR44">
            <v>85.37</v>
          </cell>
          <cell r="AS44">
            <v>0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>
            <v>0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A"/>
      <sheetName val="BID"/>
      <sheetName val="Tables"/>
      <sheetName val="BBS"/>
      <sheetName val="제출계산서"/>
      <sheetName val="Normal Basis"/>
      <sheetName val="SIZING"/>
      <sheetName val="Ttl-data"/>
      <sheetName val="Titel"/>
      <sheetName val="Mst"/>
      <sheetName val="RFP003D"/>
      <sheetName val="B.O.Q"/>
      <sheetName val="BQ Working"/>
      <sheetName val="TALIBWAL"/>
      <sheetName val="External boq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pt-2"/>
      <sheetName val="04-SUMMARY PLUMBING"/>
      <sheetName val="04(a)-TFA"/>
      <sheetName val="04(b)-CWSS"/>
      <sheetName val="04(c)-SWVPS"/>
      <sheetName val="04(d)-EWSS"/>
      <sheetName val="04(d)-SS"/>
    </sheetNames>
    <sheetDataSet>
      <sheetData sheetId="0"/>
      <sheetData sheetId="1"/>
      <sheetData sheetId="2">
        <row r="6">
          <cell r="H6" t="str">
            <v>Unit</v>
          </cell>
        </row>
        <row r="11">
          <cell r="H11" t="str">
            <v>Unit</v>
          </cell>
        </row>
        <row r="12">
          <cell r="H12" t="str">
            <v>Nos.</v>
          </cell>
        </row>
        <row r="13">
          <cell r="H13" t="str">
            <v>Nos.</v>
          </cell>
        </row>
        <row r="14">
          <cell r="H14" t="str">
            <v>Nos.</v>
          </cell>
        </row>
        <row r="15">
          <cell r="H15" t="str">
            <v>No.</v>
          </cell>
        </row>
        <row r="16">
          <cell r="H16" t="str">
            <v>Nos.</v>
          </cell>
        </row>
        <row r="17">
          <cell r="H17" t="str">
            <v>No.</v>
          </cell>
        </row>
        <row r="18">
          <cell r="H18" t="str">
            <v>Nos.</v>
          </cell>
        </row>
        <row r="20">
          <cell r="H20" t="str">
            <v>Nos.</v>
          </cell>
        </row>
        <row r="21">
          <cell r="H21" t="str">
            <v>Nos.</v>
          </cell>
        </row>
        <row r="22">
          <cell r="H22" t="str">
            <v>Nos.</v>
          </cell>
        </row>
        <row r="23">
          <cell r="H23" t="str">
            <v>Nos.</v>
          </cell>
        </row>
        <row r="24">
          <cell r="H24" t="str">
            <v>Nos.</v>
          </cell>
        </row>
        <row r="25">
          <cell r="H25" t="str">
            <v>Nos.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ivil Works"/>
      <sheetName val="Structures"/>
      <sheetName val="Working of FW"/>
      <sheetName val="Materials Basic Rates"/>
      <sheetName val="Footing Schedule"/>
      <sheetName val="Column Schedule "/>
      <sheetName val="Format Structures"/>
      <sheetName val="2. Plumbing"/>
      <sheetName val="3. Electrical"/>
      <sheetName val="4. Telecomm"/>
      <sheetName val="5. HVAC"/>
      <sheetName val="6. Mechanical"/>
      <sheetName val="Materials Basic Rates(finis (2)"/>
      <sheetName val="Materials Basic Rates(finishes)"/>
      <sheetName val="Equipment"/>
      <sheetName val="Sub contractor Items"/>
      <sheetName val="Architecture Pre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13">
          <cell r="F13">
            <v>167</v>
          </cell>
        </row>
        <row r="14">
          <cell r="F14">
            <v>143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MTL$-INTER"/>
      <sheetName val="IBASE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C 02584"/>
      <sheetName val="SEC 13100"/>
      <sheetName val="SEC 13760"/>
      <sheetName val="SEC 13851"/>
      <sheetName val="SEC 16060"/>
      <sheetName val="SEC 16120"/>
      <sheetName val="SEC 16130"/>
      <sheetName val="SEC 16139"/>
      <sheetName val="SEC 16140"/>
      <sheetName val="SEC 16145"/>
      <sheetName val="SEC 16231"/>
      <sheetName val="SEC 16265"/>
      <sheetName val="SEC 16280"/>
      <sheetName val="SEC 16300"/>
      <sheetName val="SEC 16441"/>
      <sheetName val="SEC 16442"/>
      <sheetName val="SEC 16461"/>
      <sheetName val="SEC 16511"/>
      <sheetName val="SEC 16715"/>
      <sheetName val="SEC 16726"/>
      <sheetName val="SEC 16785"/>
      <sheetName val="SEC 16443"/>
      <sheetName val="Sheet1"/>
      <sheetName val="SEC 13851A"/>
      <sheetName val="Materials Basic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Q Prelimaries"/>
      <sheetName val="ABST"/>
      <sheetName val="Rate Analysis"/>
      <sheetName val="BOQ Block 1 "/>
      <sheetName val="UGWT"/>
      <sheetName val="OHWT - Block 1"/>
      <sheetName val="BOQ Block 2"/>
      <sheetName val="OHWT - Block 2"/>
      <sheetName val="BOQ Block 3"/>
      <sheetName val="Substation"/>
      <sheetName val="UGWT - Block 3"/>
      <sheetName val="Overheads"/>
      <sheetName val="Sheet1"/>
      <sheetName val="Ready Mix Quotation"/>
      <sheetName val="working tender"/>
      <sheetName val="Summary PB"/>
      <sheetName val="Fire Fighting"/>
      <sheetName val="Plumbing Wo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C7">
            <v>84000</v>
          </cell>
        </row>
        <row r="8">
          <cell r="C8">
            <v>558</v>
          </cell>
        </row>
        <row r="15">
          <cell r="D15" t="str">
            <v> 6800</v>
          </cell>
        </row>
        <row r="16">
          <cell r="D16">
            <v>7550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URA-C1"/>
      <sheetName val="URA-R1-SFDC"/>
      <sheetName val="1st anayl."/>
      <sheetName val="URA-C2"/>
      <sheetName val="R1"/>
      <sheetName val="ovhd"/>
      <sheetName val="URA-R1"/>
      <sheetName val="1st_anayl_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. Civil Works"/>
      <sheetName val="Architecture"/>
      <sheetName val="Woodwork rates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F8">
            <v>27</v>
          </cell>
        </row>
        <row r="180">
          <cell r="F180">
            <v>85.5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Anaylsis"/>
      <sheetName val="Sheet2"/>
      <sheetName val="Sheet1"/>
    </sheetNames>
    <sheetDataSet>
      <sheetData sheetId="0">
        <row r="83">
          <cell r="F83">
            <v>1658.9</v>
          </cell>
        </row>
      </sheetData>
      <sheetData sheetId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Q.Tax (R)"/>
      <sheetName val="Elect. Jr."/>
      <sheetName val="Elect. Sr."/>
      <sheetName val="Plumbing"/>
      <sheetName val="Summary Rev"/>
      <sheetName val="BOQ.Tax Rev"/>
      <sheetName val="Elect. Jr. Rev"/>
      <sheetName val="Elect. Sr Rev"/>
      <sheetName val="Plumbing Rev"/>
      <sheetName val="Secured Advance"/>
      <sheetName val="Secured Detail"/>
      <sheetName val="Columns G.F"/>
      <sheetName val="G.F Beam"/>
      <sheetName val="Plinth Beams"/>
      <sheetName val="PCC for PB"/>
      <sheetName val="Exc for PB"/>
      <sheetName val="Termite"/>
      <sheetName val="BW"/>
      <sheetName val="Canteen"/>
      <sheetName val="Analysis"/>
      <sheetName val="Star Rates (2)"/>
      <sheetName val="Steel"/>
      <sheetName val="Door"/>
      <sheetName val="Wind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 DRYWALL-Villa B"/>
      <sheetName val="K DRYWALL-Villa A"/>
      <sheetName val="K - Drywall-Corrd"/>
      <sheetName val="K - Drywall-Excut"/>
      <sheetName val="K - Drywall-Pres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 t="str">
            <v>K LININGS/ SHEATHING/DRY PARTITIONING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. Civil Works"/>
      <sheetName val="Architecture"/>
      <sheetName val="Woodwork rates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/>
      <sheetData sheetId="4">
        <row r="8">
          <cell r="F8">
            <v>27</v>
          </cell>
        </row>
        <row r="19">
          <cell r="F19">
            <v>950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(2)"/>
      <sheetName val="STND-MATERIAL COST "/>
      <sheetName val="MATERIALS - RATES  (2)"/>
      <sheetName val="MATERIALS - RATES "/>
      <sheetName val="BOQ"/>
      <sheetName val="EARTH WORK &amp; ROAD"/>
      <sheetName val="BOQ_(2)"/>
      <sheetName val="STND-MATERIAL_COST_"/>
      <sheetName val="MATERIALS_-_RATES__(2)"/>
      <sheetName val="MATERIALS_-_RATES_"/>
      <sheetName val="EARTH_WORK_&amp;_ROAD"/>
      <sheetName val="BOQ_(2)1"/>
      <sheetName val="STND-MATERIAL_COST_1"/>
      <sheetName val="MATERIALS_-_RATES__(2)1"/>
      <sheetName val="MATERIALS_-_RATES_1"/>
      <sheetName val="EARTH_WORK_&amp;_ROAD1"/>
      <sheetName val="RFP003D"/>
      <sheetName val="예산계획"/>
      <sheetName val="Code"/>
      <sheetName val="Civil Boq"/>
      <sheetName val="당초"/>
      <sheetName val="Services"/>
      <sheetName val="Tabl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ion 16010"/>
      <sheetName val="Section 16010-b"/>
      <sheetName val="Section 16050"/>
      <sheetName val="Section 16110 "/>
      <sheetName val="Section 16170"/>
      <sheetName val="Section 16300"/>
      <sheetName val="Section 16400"/>
      <sheetName val="Section 16500"/>
      <sheetName val="Section 16530"/>
      <sheetName val="Section 16535"/>
      <sheetName val="Section 16620 "/>
      <sheetName val="Section 16670"/>
      <sheetName val="Section 16720-(a)"/>
      <sheetName val="Section 16720-(b)"/>
      <sheetName val="Section 16722-(a)"/>
      <sheetName val="Section 16722 (b)"/>
      <sheetName val="Section 16723"/>
      <sheetName val="Section 16724"/>
      <sheetName val="Section 16731"/>
      <sheetName val="Section 16740"/>
      <sheetName val="Section 16740-b"/>
      <sheetName val="Section 16741"/>
      <sheetName val="Section 16745"/>
      <sheetName val="Section 16770 (a)"/>
      <sheetName val="Section 16770 (b)"/>
      <sheetName val="Section 16782"/>
      <sheetName val="Section 16890"/>
      <sheetName val="Summary Page"/>
      <sheetName val="Table of Content"/>
      <sheetName val="DI-ESTI"/>
      <sheetName val="Section_16010"/>
      <sheetName val="Section_16010-b"/>
      <sheetName val="Section_16050"/>
      <sheetName val="Section_16110_"/>
      <sheetName val="Section_16170"/>
      <sheetName val="Section_16300"/>
      <sheetName val="Section_16400"/>
      <sheetName val="Section_16500"/>
      <sheetName val="Section_16530"/>
      <sheetName val="Section_16535"/>
      <sheetName val="Section_16620_"/>
      <sheetName val="Section_16670"/>
      <sheetName val="Section_16720-(a)"/>
      <sheetName val="Section_16720-(b)"/>
      <sheetName val="Section_16722-(a)"/>
      <sheetName val="Section_16722_(b)"/>
      <sheetName val="Section_16723"/>
      <sheetName val="Section_16724"/>
      <sheetName val="Section_16731"/>
      <sheetName val="Section_16740"/>
      <sheetName val="Section_16740-b"/>
      <sheetName val="Section_16741"/>
      <sheetName val="Section_16745"/>
      <sheetName val="Section_16770_(a)"/>
      <sheetName val="Section_16770_(b)"/>
      <sheetName val="Section_16782"/>
      <sheetName val="Section_16890"/>
      <sheetName val="Summary_Page"/>
      <sheetName val="Table_of_Content"/>
      <sheetName val="Tools"/>
      <sheetName val="HEAT EXCHR SOW CALCTR"/>
      <sheetName val="HEAT_EXCHR_SOW_CALCTR"/>
      <sheetName val="Section_160501"/>
      <sheetName val="Section_160101"/>
      <sheetName val="Section_16010-b1"/>
      <sheetName val="Section_16110_1"/>
      <sheetName val="Section_161701"/>
      <sheetName val="Section_163001"/>
      <sheetName val="Section_164001"/>
      <sheetName val="Section_165001"/>
      <sheetName val="Section_165301"/>
      <sheetName val="Section_165351"/>
      <sheetName val="Section_16620_1"/>
      <sheetName val="Section_166701"/>
      <sheetName val="Section_16720-(a)1"/>
      <sheetName val="Section_16720-(b)1"/>
      <sheetName val="Section_16722-(a)1"/>
      <sheetName val="Section_16722_(b)1"/>
      <sheetName val="Section_167231"/>
      <sheetName val="Section_167241"/>
      <sheetName val="Section_167311"/>
      <sheetName val="Section_167401"/>
      <sheetName val="Section_16740-b1"/>
      <sheetName val="Section_167411"/>
      <sheetName val="Section_167451"/>
      <sheetName val="Section_16770_(a)1"/>
      <sheetName val="Section_16770_(b)1"/>
      <sheetName val="Section_167821"/>
      <sheetName val="Section_168901"/>
      <sheetName val="Summary_Page1"/>
      <sheetName val="Table_of_Content1"/>
      <sheetName val="HEAT_EXCHR_SOW_CALCTR1"/>
      <sheetName val="Section_160502"/>
      <sheetName val="Section_160102"/>
      <sheetName val="Section_16010-b2"/>
      <sheetName val="Section_16110_2"/>
      <sheetName val="Section_161702"/>
      <sheetName val="Section_163002"/>
      <sheetName val="Section_164002"/>
      <sheetName val="Section_165002"/>
      <sheetName val="Section_165302"/>
      <sheetName val="Section_165352"/>
      <sheetName val="Section_16620_2"/>
      <sheetName val="Section_166702"/>
      <sheetName val="Section_16720-(a)2"/>
      <sheetName val="Section_16720-(b)2"/>
      <sheetName val="Section_16722-(a)2"/>
      <sheetName val="Section_16722_(b)2"/>
      <sheetName val="Section_167232"/>
      <sheetName val="Section_167242"/>
      <sheetName val="Section_167312"/>
      <sheetName val="Section_167402"/>
      <sheetName val="Section_16740-b2"/>
      <sheetName val="Section_167412"/>
      <sheetName val="Section_167452"/>
      <sheetName val="Section_16770_(a)2"/>
      <sheetName val="Section_16770_(b)2"/>
      <sheetName val="Section_167822"/>
      <sheetName val="Section_168902"/>
      <sheetName val="Summary_Page2"/>
      <sheetName val="Table_of_Content2"/>
      <sheetName val="HEAT_EXCHR_SOW_CALCTR2"/>
      <sheetName val="Pipe Dia"/>
      <sheetName val="Section_160503"/>
      <sheetName val="Section_160103"/>
      <sheetName val="Section_16010-b3"/>
      <sheetName val="Section_16110_3"/>
      <sheetName val="Section_161703"/>
      <sheetName val="Section_163003"/>
      <sheetName val="Section_164003"/>
      <sheetName val="Section_165003"/>
      <sheetName val="Section_165303"/>
      <sheetName val="Section_165353"/>
      <sheetName val="Section_16620_3"/>
      <sheetName val="Section_166703"/>
      <sheetName val="Section_16720-(a)3"/>
      <sheetName val="Section_16720-(b)3"/>
      <sheetName val="Section_16722-(a)3"/>
      <sheetName val="Section_16722_(b)3"/>
      <sheetName val="Section_167233"/>
      <sheetName val="Section_167243"/>
      <sheetName val="Section_167313"/>
      <sheetName val="Section_167403"/>
      <sheetName val="Section_16740-b3"/>
      <sheetName val="Section_167413"/>
      <sheetName val="Section_167453"/>
      <sheetName val="Section_16770_(a)3"/>
      <sheetName val="Section_16770_(b)3"/>
      <sheetName val="Section_167823"/>
      <sheetName val="Section_168903"/>
      <sheetName val="Summary_Page3"/>
      <sheetName val="Table_of_Content3"/>
      <sheetName val="HEAT_EXCHR_SOW_CALCTR3"/>
      <sheetName val="Section_160504"/>
      <sheetName val="Section_160104"/>
      <sheetName val="Section_16010-b4"/>
      <sheetName val="Section_16110_4"/>
      <sheetName val="Section_161704"/>
      <sheetName val="Section_163004"/>
      <sheetName val="Section_164004"/>
      <sheetName val="Section_165004"/>
      <sheetName val="Section_165304"/>
      <sheetName val="Section_165354"/>
      <sheetName val="Section_16620_4"/>
      <sheetName val="Section_166704"/>
      <sheetName val="Section_16720-(a)4"/>
      <sheetName val="Section_16720-(b)4"/>
      <sheetName val="Section_16722-(a)4"/>
      <sheetName val="Section_16722_(b)4"/>
      <sheetName val="Section_167234"/>
      <sheetName val="Section_167244"/>
      <sheetName val="Section_167314"/>
      <sheetName val="Section_167404"/>
      <sheetName val="Section_16740-b4"/>
      <sheetName val="Section_167414"/>
      <sheetName val="Section_167454"/>
      <sheetName val="Section_16770_(a)4"/>
      <sheetName val="Section_16770_(b)4"/>
      <sheetName val="Section_167824"/>
      <sheetName val="Section_168904"/>
      <sheetName val="Summary_Page4"/>
      <sheetName val="Table_of_Content4"/>
      <sheetName val="HEAT_EXCHR_SOW_CALCTR4"/>
      <sheetName val="1910"/>
      <sheetName val="MTO"/>
      <sheetName val="B.O.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OOTING"/>
      <sheetName val="Services"/>
      <sheetName val="MATERIALS - RATES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BOQ"/>
      <sheetName val="PNT-P3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집계표(OPTION)"/>
      <sheetName val="OPTION 2"/>
      <sheetName val="OPTION 3"/>
      <sheetName val="Sheet2"/>
      <sheetName val="Sheet3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Sheet1"/>
      <sheetName val="BQMPALOC"/>
      <sheetName val="영업2"/>
      <sheetName val="1월"/>
      <sheetName val="Form 0"/>
      <sheetName val="COVER"/>
      <sheetName val="집계표 (25,26ဩ"/>
      <sheetName val="inter"/>
      <sheetName val="BQ_Utl_Off"/>
      <sheetName val="영업3"/>
      <sheetName val="공문"/>
      <sheetName val="연돌일위집계"/>
      <sheetName val="금액내역서"/>
      <sheetName val="??"/>
      <sheetName val="ERECIN"/>
      <sheetName val="INPUT DATA"/>
      <sheetName val="갑지"/>
      <sheetName val="세금자료"/>
      <sheetName val="수입"/>
      <sheetName val="BD集計用"/>
      <sheetName val="»ê±Ù"/>
      <sheetName val="12CGOU"/>
      <sheetName val="경영혁신본부"/>
      <sheetName val="95삼성급(본사)"/>
      <sheetName val="___"/>
      <sheetName val="__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뜃맟뭁돽띿맟_-BLDG"/>
      <sheetName val="ESCON"/>
      <sheetName val="SALA-002"/>
      <sheetName val="DHEQSUPT"/>
      <sheetName val="기성내역"/>
      <sheetName val="INPUT_DATA"/>
      <sheetName val="General_Data"/>
      <sheetName val="집계표_(25,26ဩ"/>
      <sheetName val="Form_0"/>
      <sheetName val="한강운반비"/>
      <sheetName val="CB"/>
      <sheetName val="당진1,2호기전선관설치및접지4차공사내역서-을지"/>
      <sheetName val="TTL"/>
      <sheetName val="M-EQPT-Z"/>
      <sheetName val="Price Schedule"/>
      <sheetName val="간접비내역-1"/>
      <sheetName val="Lup2"/>
      <sheetName val="간접비 총괄"/>
      <sheetName val="노임단가표"/>
      <sheetName val="POWER"/>
      <sheetName val="주간기성"/>
      <sheetName val="BOROUGE2"/>
      <sheetName val="3.공통공사대비"/>
      <sheetName val="B"/>
      <sheetName val="PRICES"/>
      <sheetName val="INSTR"/>
      <sheetName val="Rate Analysis"/>
      <sheetName val="???(OPTION)"/>
      <sheetName val="내역서 耰&quot;_x0000__x0000_"/>
      <sheetName val="_x0008_"/>
      <sheetName val="비교검토"/>
      <sheetName val="내역서 耰&quot;??"/>
      <sheetName val="24V"/>
      <sheetName val="合成単価作成表-BLDG"/>
      <sheetName val="내역ࠜĀ_x0000_M4)"/>
      <sheetName val="F4-F7"/>
      <sheetName val="h-013211-2"/>
      <sheetName val="EQUIP"/>
      <sheetName val="EQUIPMENT -2"/>
      <sheetName val="Q&amp;pl-V"/>
      <sheetName val="????¢ç¢®¡¿????"/>
      <sheetName val="??????????¢ç??????"/>
      <sheetName val="???¡§????"/>
      <sheetName val="???????¢ç¢®¢¯????"/>
      <sheetName val="IN"/>
      <sheetName val="???????®¡¿????"/>
      <sheetName val="??????????????????"/>
      <sheetName val="EQT-ESTN"/>
      <sheetName val="CTEMCOST"/>
      <sheetName val="CAL."/>
      <sheetName val="표지"/>
      <sheetName val="WE'T"/>
      <sheetName val="Cash2"/>
      <sheetName val="Z"/>
      <sheetName val="LEGEND"/>
      <sheetName val="내역ࠜĀ_x005f_x0000_M4)"/>
      <sheetName val="Static Equip"/>
      <sheetName val="CAT_5"/>
      <sheetName val="3.Breakdown Direct Paint"/>
      <sheetName val="찍기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내역"/>
      <sheetName val="단면 (2)"/>
      <sheetName val="Spl"/>
      <sheetName val="내역ࠜĀ"/>
      <sheetName val="PROCURE"/>
      <sheetName val="내역서 耰&quot;_x005f_x0000__x005f_x0000_"/>
      <sheetName val="_x005f_x0008_"/>
      <sheetName val="BID"/>
      <sheetName val="6PILE  (돌출)"/>
      <sheetName val="내역ࠜĀM4)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기계내역서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A"/>
      <sheetName val="Form A "/>
      <sheetName val="Monthly Load"/>
      <sheetName val="Weekly Load"/>
      <sheetName val="갑지1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DATA"/>
      <sheetName val="당초내역서"/>
      <sheetName val="SOURCE"/>
      <sheetName val="Sheet6"/>
      <sheetName val="갑지(추정)"/>
      <sheetName val="ELEC_DCI"/>
      <sheetName val="INST_DCI"/>
      <sheetName val="PBS"/>
      <sheetName val="내역ࠜĀ?M4)"/>
      <sheetName val="Compare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국내"/>
      <sheetName val="electrical"/>
      <sheetName val="내역ࠜĀ_x005f_x005f_x005f_x0000_M4)"/>
      <sheetName val="Z- GENERAL PRICE SUMMARY"/>
      <sheetName val=" Estimate  "/>
      <sheetName val="KUWATI(Total)_2"/>
      <sheetName val="OPTION_22"/>
      <sheetName val="OPTION_3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2002년_현장공사비_국내_실적2"/>
      <sheetName val="2003년국내현장공사비_실적2"/>
      <sheetName val="VC2_10_992"/>
      <sheetName val="Form_02"/>
      <sheetName val="집계표_(25,26ဩ2"/>
      <sheetName val="INPUT_DATA2"/>
      <sheetName val="General_Data2"/>
      <sheetName val="LABOR_&amp;_자재1"/>
      <sheetName val="입출재고현황_(2)1"/>
      <sheetName val="Form_D-11"/>
      <sheetName val="Form_B-11"/>
      <sheetName val="Form_F-11"/>
      <sheetName val="Form_A1"/>
      <sheetName val="Price_Schedule1"/>
      <sheetName val="간접비_총괄1"/>
      <sheetName val="3_공통공사대비1"/>
      <sheetName val="Rate_Analysis1"/>
      <sheetName val="내역서_耰&quot;??1"/>
      <sheetName val="EQUIPMENT_-21"/>
      <sheetName val="CAL_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Form_A_"/>
      <sheetName val="Monthly_Load"/>
      <sheetName val="Weekly_Load"/>
      <sheetName val="내역서_耰&quot;__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Z-_GENERAL_PRICE_SUMMARY"/>
      <sheetName val="_Estimate__"/>
      <sheetName val="내역서 耰&quot;"/>
      <sheetName val="EQUIPOS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경영혁신본뷀"/>
      <sheetName val="Administrative Prices"/>
      <sheetName val="Calc"/>
      <sheetName val="WBS 44"/>
      <sheetName val="WBS 41"/>
      <sheetName val="Precios por Administración"/>
      <sheetName val="Resumen"/>
      <sheetName val="Precios Unitarios"/>
      <sheetName val="Subcon A"/>
      <sheetName val="AILC004"/>
      <sheetName val="직재"/>
      <sheetName val="I一般比"/>
      <sheetName val="내역서 耰&quot;_x005f_x005f_x005f_x0000__x005f_x005f_x0000"/>
      <sheetName val="_x005f_x005f_x005f_x0008_"/>
      <sheetName val="2.2 STAFF Scedule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내역ࠜĀ_M4)"/>
      <sheetName val="7. 월별투입내역서"/>
      <sheetName val="Sheet1 (2)"/>
      <sheetName val="수로보호공"/>
      <sheetName val="입력시트"/>
      <sheetName val="데이타"/>
      <sheetName val="식재인부"/>
      <sheetName val="9906"/>
      <sheetName val="견적"/>
      <sheetName val="계측 내역서"/>
      <sheetName val="고압수량(철거)"/>
      <sheetName val="인부신상자료"/>
      <sheetName val="CIVIL"/>
      <sheetName val="ERECT"/>
      <sheetName val="PROSUM"/>
      <sheetName val="cable-data"/>
      <sheetName val="T 3"/>
      <sheetName val="PI"/>
      <sheetName val="EQUIP LIST"/>
      <sheetName val="HORI. VESSEL"/>
      <sheetName val="Sheet4"/>
      <sheetName val="Form B"/>
      <sheetName val="cable"/>
      <sheetName val="SummaryC"/>
      <sheetName val="Detail"/>
      <sheetName val="배관내역"/>
      <sheetName val="내역서"/>
      <sheetName val="MP MOB"/>
      <sheetName val="Insts"/>
      <sheetName val="Vind - BtB"/>
      <sheetName val="LV induction motors"/>
      <sheetName val="인원계획"/>
      <sheetName val="BSD (2)"/>
      <sheetName val="BCPAB"/>
      <sheetName val="_x0002_"/>
      <sheetName val="BM DATA SHEET"/>
      <sheetName val="입찰품의서"/>
      <sheetName val="BATCH"/>
      <sheetName val="Material Selections"/>
      <sheetName val="Lstsub"/>
      <sheetName val="[SANDAN.XLS??"/>
      <sheetName val="Hot"/>
      <sheetName val="Piping BQ for one turbine"/>
      <sheetName val="Q-7100-001"/>
      <sheetName val="수주추정"/>
      <sheetName val="Piping_물량_정리_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변경집계표"/>
      <sheetName val="내역ࠜĀ_x005f_x005f_x005f_x005f_x005f_x005f_x005f_x005f_x0"/>
      <sheetName val="내역서 耰&quot;_x005f_x005f_x005f_x005f_x005f_x005f_x005f_x005f_"/>
      <sheetName val="Basic_Rate"/>
      <sheetName val="appendix_2_5_final_accounts"/>
      <sheetName val="Format"/>
      <sheetName val="Labour"/>
      <sheetName val="Material"/>
      <sheetName val="Sheet1_(2)"/>
      <sheetName val="97 사업추정(WEKI)"/>
      <sheetName val="trf(36%)"/>
      <sheetName val="All_2"/>
      <sheetName val="DCS"/>
      <sheetName val="FWBS7000,8000"/>
      <sheetName val="ANALYSER"/>
      <sheetName val="Eq. Mobilization"/>
      <sheetName val="출금실적"/>
      <sheetName val="M_DB"/>
      <sheetName val="_x005f_x005f_x005f_x005f_x005f_x005f_x005f_x005f_x005f_x005f_"/>
      <sheetName val="DB@Acess"/>
      <sheetName val="집계표"/>
      <sheetName val="sum"/>
      <sheetName val="Summary"/>
      <sheetName val="수량집계"/>
      <sheetName val="총괄집계표"/>
      <sheetName val="내역서 (∮ἀ嘆ɶ"/>
      <sheetName val="당초_xd8b4_∸ἀ"/>
      <sheetName val="Direct"/>
      <sheetName val="FORM-12"/>
      <sheetName val="Cal"/>
      <sheetName val="총괄표"/>
      <sheetName val="금융"/>
      <sheetName val="TDTKP"/>
      <sheetName val="DK-KH"/>
      <sheetName val="실행집계"/>
      <sheetName val="breakdown of wage rate"/>
      <sheetName val="Indirect Cost"/>
      <sheetName val="Unit"/>
      <sheetName val="일일총괄"/>
      <sheetName val="경영현황"/>
      <sheetName val="RFP002"/>
      <sheetName val="내역서_耰&quot;__1"/>
      <sheetName val="criteria"/>
      <sheetName val="General"/>
      <sheetName val="Menus"/>
      <sheetName val="_x0004_"/>
      <sheetName val="_x000a_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Resource table"/>
      <sheetName val="D-623D"/>
      <sheetName val="1350-A"/>
      <sheetName val="도"/>
      <sheetName val="COVER-P"/>
      <sheetName val="HP-Steamdrum"/>
      <sheetName val="목표세부명세"/>
      <sheetName val="중기일위대가"/>
      <sheetName val="w't table"/>
      <sheetName val="Heavy Equipments"/>
      <sheetName val="TOTAL"/>
      <sheetName val="중기"/>
      <sheetName val="원가"/>
      <sheetName val="BM-Elec"/>
      <sheetName val="BM-Inst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_x0002_?뻘N??_x0001_ࠀ역서"/>
      <sheetName val="Utility and Fire flange"/>
      <sheetName val="AG Pipe Qty Analysis"/>
      <sheetName val="품셈"/>
      <sheetName val="결과조달"/>
      <sheetName val="SS2"/>
      <sheetName val="Proposal"/>
      <sheetName val="단가 (2)"/>
      <sheetName val="4-3LEVEL-5 epic.4"/>
      <sheetName val="부대비율"/>
      <sheetName val="SFN ORIG"/>
      <sheetName val="SFN"/>
      <sheetName val="R2564AHDTS"/>
      <sheetName val="CPS"/>
      <sheetName val="_SANDAN.XLS__"/>
      <sheetName val="7422CW00"/>
      <sheetName val="입찰내역 발주처 양식"/>
      <sheetName val="BOQ-B.DOWN"/>
      <sheetName val="SCHEDD TAMBAHAN"/>
      <sheetName val="Preliminaries"/>
      <sheetName val="piping"/>
      <sheetName val="Mech"/>
      <sheetName val="Fire Protection"/>
      <sheetName val="Buildings"/>
      <sheetName val="Instrument"/>
      <sheetName val="LOB"/>
      <sheetName val="Dir Manpower Other Exp."/>
      <sheetName val="사급자재집계표"/>
      <sheetName val="HVAC(사급자재)"/>
      <sheetName val="U-W"/>
      <sheetName val="수량산출서"/>
      <sheetName val="mto-rev0B"/>
      <sheetName val="상반기손익차2총괄"/>
      <sheetName val="breakdown_of_wage_rate"/>
      <sheetName val="Indirect_Cost"/>
      <sheetName val="생산계획"/>
      <sheetName val="VLOOKUP"/>
      <sheetName val="cal-foamglass"/>
      <sheetName val="연습"/>
      <sheetName val="운반"/>
      <sheetName val="실행예산 MM"/>
      <sheetName val="강재"/>
      <sheetName val="OD5000"/>
      <sheetName val="VIZ4"/>
      <sheetName val="VIZ7"/>
      <sheetName val="UZ"/>
      <sheetName val="실행내역"/>
      <sheetName val="FWBS 1530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Material_Selections"/>
      <sheetName val="97_사업추정(WEKI)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Unit Price "/>
      <sheetName val="ITB COST"/>
      <sheetName val="MODULE CONFIRM"/>
      <sheetName val="BM_DATA_SHEET1"/>
      <sheetName val="Resource_table"/>
      <sheetName val="_x000a__x000a_"/>
      <sheetName val="Equipment_List"/>
      <sheetName val="Form1_SQP"/>
      <sheetName val="공정계획(내부계획25%,내부w_f)"/>
      <sheetName val="분전반계산서(석관)"/>
      <sheetName val="이자율"/>
      <sheetName val="CHANNEL"/>
      <sheetName val="PROTECTION "/>
      <sheetName val="CIBATU5OO"/>
      <sheetName val="Costo-MO"/>
      <sheetName val="내역서_耰&quot;1"/>
      <sheetName val="SFN_ORIG"/>
      <sheetName val="?뻘N??ࠀ역서"/>
      <sheetName val="_SANDAN_XLS__"/>
      <sheetName val="WIND"/>
      <sheetName val="PROGRESS"/>
      <sheetName val="Cash In-Cash Out Actual"/>
      <sheetName val="CÓDIGOS"/>
      <sheetName val="Database"/>
      <sheetName val="노임9월"/>
      <sheetName val="Labor"/>
      <sheetName val="INPUT"/>
      <sheetName val="SCHEDD_TAMBAHAN"/>
      <sheetName val="Dir_Manpower_Other_Exp_"/>
      <sheetName val="w't_table"/>
      <sheetName val="Fire_Protection"/>
      <sheetName val="입찰내역_발주처_양식"/>
      <sheetName val="MTP"/>
      <sheetName val="SILICATE"/>
      <sheetName val="FWBS"/>
      <sheetName val="설계명세1-1"/>
      <sheetName val="실행(ALT1)"/>
      <sheetName val="내역서1999.8최종"/>
      <sheetName val="실행철강하도"/>
      <sheetName val="전기"/>
      <sheetName val="dc1"/>
      <sheetName val="REDUCER"/>
      <sheetName val="plan&amp;section of foundation"/>
      <sheetName val="DESIGN CRITERIA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견적대비표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CUADRO DE PRECIOS"/>
      <sheetName val="첨부1-집행내역(요약)"/>
      <sheetName val="Closeout Control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경제지표"/>
      <sheetName val="1100-1200-1300-1910-2140-LEV 2"/>
      <sheetName val="Hoja2"/>
      <sheetName val="CONFIG"/>
      <sheetName val="Datos"/>
      <sheetName val="Material Price"/>
      <sheetName val="7422CW_x0013_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BOQ"/>
      <sheetName val="SEX"/>
      <sheetName val="Currency Rate"/>
      <sheetName val="Personnel"/>
      <sheetName val="ANALISA"/>
      <sheetName val="PNT"/>
      <sheetName val="D7(1)"/>
      <sheetName val="5-ALAT(1)"/>
      <sheetName val="4-Basic Price"/>
      <sheetName val="Rekap"/>
      <sheetName val="AHS"/>
      <sheetName val="Evaluasi Penw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Direct PMS"/>
      <sheetName val="Site Findings Status Sheet"/>
      <sheetName val="Sum (Case-3)"/>
      <sheetName val="예산-내부"/>
      <sheetName val="영업소실적"/>
      <sheetName val="PROJECT BRIEF"/>
      <sheetName val="tggwan(mac)"/>
      <sheetName val="DB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ANX3A11"/>
      <sheetName val="5.) Time Delays"/>
      <sheetName val="KP_List"/>
      <sheetName val="경비실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OPT_x0012_"/>
      <sheetName val="SCH"/>
      <sheetName val=" "/>
      <sheetName val="할증 "/>
      <sheetName val="Codes.Pers"/>
      <sheetName val="Weekl_x0004_"/>
      <sheetName val="AUX"/>
      <sheetName val="Aux."/>
      <sheetName val="RAB AR&amp;STR"/>
      <sheetName val="I-KAMAR"/>
      <sheetName val="UP MINOR"/>
      <sheetName val="골조시행"/>
      <sheetName val="Library"/>
      <sheetName val="내역서_(N _x000e__x000e__x000e_  _x0012__x0010__x000a_"/>
      <sheetName val="ഀࠀကЀЀԀЀԀ̀ᤀഀ؀Ѐༀ"/>
      <sheetName val="_x0002__뻘N___x0001_ࠀ역서"/>
      <sheetName val="내역서_耰&quot;_x005f_x0000__x0000"/>
      <sheetName val="??-BLDG"/>
      <sheetName val="Unt rate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99. FWBS(Ref)"/>
      <sheetName val="99. Change Rate"/>
      <sheetName val="Discounted Cash Flow"/>
      <sheetName val="Ocean Transporation Charge"/>
      <sheetName val="HVAC"/>
      <sheetName val="경상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예가표"/>
      <sheetName val="Cash Flow bulanan"/>
      <sheetName val="schalt"/>
      <sheetName val="schtng"/>
      <sheetName val="schbhn"/>
      <sheetName val="H.Satuan"/>
      <sheetName val="I_KAMAR"/>
      <sheetName val="Pengesahan "/>
      <sheetName val="BILL"/>
      <sheetName val="내역서_耰&quot;5"/>
      <sheetName val="내역서_耰&quot;4"/>
      <sheetName val="배수공"/>
      <sheetName val="장산"/>
      <sheetName val="시행분석"/>
      <sheetName val="OCT.FDN"/>
      <sheetName val="D-3109"/>
      <sheetName val="검측서"/>
      <sheetName val="노임이"/>
      <sheetName val="Item code"/>
      <sheetName val="업체코드"/>
      <sheetName val="  "/>
      <sheetName val="breakdown of wage ra`f"/>
      <sheetName val="breakdown of wage ra"/>
      <sheetName val="breakdown of wage rað-"/>
      <sheetName val="BD"/>
      <sheetName val="00-Summary Information-ABB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2. 현장 자금투입 집계표"/>
      <sheetName val="_도면 및 도서 제출목록 및 일정_170202.xlsx"/>
      <sheetName val="2.Overall Summary 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예산실적전체당월"/>
      <sheetName val="Raw data"/>
      <sheetName val="Exchange Rate"/>
      <sheetName val="Chart_Cable"/>
      <sheetName val="내역ࠜĀ_x005f_x0000_M4"/>
      <sheetName val="내역서 耰&quot;_x005f_x0000_"/>
      <sheetName val="내역ࠜĀ_x005f_x005f_x0"/>
      <sheetName val="내역서 耰&quot;_x005f_x005f_"/>
      <sheetName val="_x005f_x005f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Bill rekap"/>
      <sheetName val="Harga Satuan"/>
      <sheetName val="LISTRIK"/>
      <sheetName val="F ALARM"/>
      <sheetName val="수량산출"/>
      <sheetName val="물량표"/>
      <sheetName val="PABS,Site info"/>
      <sheetName val="0. Resource　Code"/>
      <sheetName val="손익차9월2"/>
      <sheetName val="_"/>
      <sheetName val="_뻘N__ࠀ역서"/>
      <sheetName val="차트 (2)"/>
      <sheetName val="design_criteria1"/>
      <sheetName val="Codes_Pers"/>
      <sheetName val="Material code"/>
      <sheetName val="9_1차이내역"/>
      <sheetName val="pipeline-1"/>
      <sheetName val="BQMP"/>
      <sheetName val="MD"/>
      <sheetName val="Process Data (2)"/>
      <sheetName val="Rates &amp; Legend"/>
      <sheetName val="breakdown of wage rap"/>
      <sheetName val="PWA"/>
      <sheetName val="Sheet5"/>
      <sheetName val="EE-PROP"/>
      <sheetName val="DATA MENTAH"/>
      <sheetName val="도면자료제출일정"/>
      <sheetName val="DROP DOWN"/>
      <sheetName val="Action Item"/>
      <sheetName val="Rating"/>
      <sheetName val="유림골조"/>
      <sheetName val="ID.CD"/>
      <sheetName val="Equipment Spec List"/>
      <sheetName val="개시대사 (2)"/>
      <sheetName val="TYPE"/>
      <sheetName val="CAL1"/>
      <sheetName val="BQ_IMPORT"/>
      <sheetName val="용접품"/>
      <sheetName val="절단품"/>
      <sheetName val="대운산출"/>
      <sheetName val="Header"/>
      <sheetName val="HO_Site Rates-2011"/>
      <sheetName val="Process_Data_(2)"/>
      <sheetName val="실행집_x0005_"/>
      <sheetName val="실행집聈"/>
      <sheetName val="LEGENDA"/>
      <sheetName val="Distribution Table"/>
      <sheetName val="BA1047集約"/>
      <sheetName val="Others"/>
      <sheetName val="DISCIPLINE"/>
      <sheetName val="Données"/>
      <sheetName val="GraphData"/>
      <sheetName val="BHANDUP"/>
      <sheetName val="Register"/>
      <sheetName val="INPUT DATA OF SCHEDULE"/>
      <sheetName val="Pipe-Hot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"/>
      <sheetName val="내역서 耰&quot;_"/>
      <sheetName val="내역서_耰&quot;_x00001"/>
      <sheetName val="내역서_耰&quot;_x005f1"/>
      <sheetName val="내역서_耰&quot;_x00002"/>
      <sheetName val="내역서_耰&quot;_x005f2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2003상반기노임기준"/>
      <sheetName val="Analysis"/>
      <sheetName val="EVA-004-MEC"/>
      <sheetName val="Linelist LNGC Process"/>
      <sheetName val="당초?∸ἀ"/>
      <sheetName val="2_Overall_Summary_"/>
      <sheetName val="SPEC LIST(EQUP, SYS)"/>
      <sheetName val="drg"/>
      <sheetName val="BM"/>
      <sheetName val="구분"/>
      <sheetName val="백분율"/>
      <sheetName val="공사비SUM"/>
      <sheetName val="내역(한신APT)"/>
      <sheetName val="뻘Nࠀ역서"/>
      <sheetName val="breakdown of wage ra"/>
      <sheetName val="뻘N_"/>
      <sheetName val="_x0002__x0000_뻘N_x0000__x0000__x0001_ࠀ역서"/>
      <sheetName val="내역서 (∮ἀ嘆ɶ_x0000_᠀㬁_x0000_"/>
      <sheetName val="_x0004__x0000__x000d__x0000__x0003__x0000__x0004__x0000__x0016__x0000__x000d__x0000__x0004_"/>
      <sheetName val="_x000a__x0000__x001b__x0000__x0006__x0000__x0006__x0000__x0008__x0000__x000a__x0000__x0000_"/>
      <sheetName val="7422CW_x0013__x0000_"/>
      <sheetName val="OPT_x0012__x0000__x0010__x0000__x000a__x0000_"/>
      <sheetName val="_x0000__x0013__x0000__x0014_"/>
      <sheetName val=" _x0000__x001b__x0000__x0006__x0000__x0006__x0000__x0008__x0000_ _x0000__x0000_"/>
      <sheetName val="Weekl_x0004__x0000__x0016__x0000__x000d__x0000_"/>
      <sheetName val="_x0000__x000e__x0000__x0005_"/>
      <sheetName val="_x0002__x0000_뻘N_x0000__x0000__"/>
      <sheetName val="_x0004__x0000__x000d__x0000__x0"/>
      <sheetName val="_x000a__x0000__x001b__x0000__x0"/>
      <sheetName val="내역서 耰&quot;_x0000__x0000"/>
      <sheetName val="내역서_耰&quot;_x0000__x0000"/>
      <sheetName val="__x0000__x001b__x0000__x0006__x"/>
      <sheetName val="내역서_耰&quot;_x0000__x0000_6"/>
      <sheetName val="내역ࠜĀ_x0000_M4"/>
      <sheetName val="내역서_耰&quot;_x0000__x0001"/>
      <sheetName val="내역서_耰&quot;_x0000__x0002"/>
      <sheetName val="내역서_(N_x0009__x000e__x000e__x000e__x0009__x0009__x0012__x0010__x000a_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/>
      <sheetData sheetId="1104" refreshError="1"/>
      <sheetData sheetId="1105" refreshError="1"/>
      <sheetData sheetId="1106" refreshError="1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/>
      <sheetData sheetId="1165"/>
      <sheetData sheetId="1166"/>
      <sheetData sheetId="1167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 refreshError="1"/>
      <sheetData sheetId="1190" refreshError="1"/>
      <sheetData sheetId="1191"/>
      <sheetData sheetId="1192" refreshError="1"/>
      <sheetData sheetId="1193"/>
      <sheetData sheetId="1194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 refreshError="1"/>
      <sheetData sheetId="1376" refreshError="1"/>
      <sheetData sheetId="1377" refreshError="1"/>
      <sheetData sheetId="1378"/>
      <sheetData sheetId="1379" refreshError="1"/>
      <sheetData sheetId="1380" refreshError="1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/>
      <sheetData sheetId="1806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/>
      <sheetData sheetId="1817"/>
      <sheetData sheetId="1818"/>
      <sheetData sheetId="1819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/>
      <sheetData sheetId="1908"/>
      <sheetData sheetId="1909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 refreshError="1"/>
      <sheetData sheetId="2093"/>
      <sheetData sheetId="2094"/>
      <sheetData sheetId="2095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IVIL (2)"/>
      <sheetName val="R.A"/>
      <sheetName val="MAT-R"/>
      <sheetName val="Results"/>
      <sheetName val="CIVIL"/>
      <sheetName val="BOQ (2)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SHOPLIST"/>
      <sheetName val="BQ"/>
      <sheetName val="BQ External"/>
      <sheetName val="Notes"/>
      <sheetName val="Basis"/>
      <sheetName val="TAS"/>
      <sheetName val="D-623D"/>
      <sheetName val="#REF"/>
      <sheetName val="StattCo yCharges"/>
      <sheetName val="GFA_HQ_Building"/>
      <sheetName val="GFA_Conference"/>
      <sheetName val="icmal"/>
      <sheetName val="SubmitCal"/>
      <sheetName val="Graph Data (DO NOT PRINT)"/>
      <sheetName val="Penthouse Apartment"/>
      <sheetName val="Option"/>
      <sheetName val="Chiet tinh dz22"/>
      <sheetName val="Chiet tinh dz35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Su}}ary"/>
      <sheetName val="budget summary (2)"/>
      <sheetName val="Budget Analysis Summary"/>
      <sheetName val="Cash2"/>
      <sheetName val="Z"/>
      <sheetName val="CT Thang Mo"/>
      <sheetName val="Raw Data"/>
      <sheetName val="1"/>
      <sheetName val="LABOUR HISTOGRAM"/>
      <sheetName val="Lab Cum Hist"/>
      <sheetName val="ancillary"/>
      <sheetName val="Sheet2"/>
      <sheetName val="Sheet1"/>
      <sheetName val="COC"/>
      <sheetName val="BOQ"/>
      <sheetName val="Bill No. 2"/>
      <sheetName val="BQ_External"/>
      <sheetName val="CT  PL"/>
      <sheetName val="改加胶玻璃、室外栏杆"/>
      <sheetName val=""/>
      <sheetName val="GFA_HQ_Building1"/>
      <sheetName val="Data"/>
      <sheetName val="Tender Summary"/>
      <sheetName val="Insurance Ext"/>
      <sheetName val="Prelims"/>
      <sheetName val="Customize Your Invoice"/>
      <sheetName val="B"/>
      <sheetName val="HVAC BoQ"/>
      <sheetName val="PriceSummary"/>
      <sheetName val="FOL - Bar"/>
      <sheetName val="LEVEL SHEET"/>
      <sheetName val="SPT vs PHI"/>
      <sheetName val="CASHFLOWS"/>
      <sheetName val="Bill_1"/>
      <sheetName val="Bill_2"/>
      <sheetName val="Bill_3"/>
      <sheetName val="Bill_4"/>
      <sheetName val="Bill_5"/>
      <sheetName val="Bill_6"/>
      <sheetName val="Bill_7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企业表一"/>
      <sheetName val="M-5C"/>
      <sheetName val="M-5A"/>
      <sheetName val="ANNEXURE-A"/>
      <sheetName val="Body Sheet"/>
      <sheetName val="1.0 Executive Summary"/>
      <sheetName val="intr stool brkup"/>
      <sheetName val="2 Div 14 "/>
      <sheetName val="HQ-TO"/>
      <sheetName val="SHOPLIST.xls"/>
      <sheetName val="ConferenceCentre_x0000_옰ʒ䄂ʒ鵠ʐ䄂ʒ閐̐䄂ʒ蕈̐"/>
      <sheetName val="Budget"/>
      <sheetName val="LABOUR_HISTOGRAM"/>
      <sheetName val="JAS"/>
      <sheetName val="Rate analysis"/>
      <sheetName val="Top sheet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Inputs"/>
      <sheetName val="Ap A"/>
      <sheetName val="Geneí¬_x0008_i_x0000__x0000__x0014__x0000_0."/>
      <sheetName val="70_x0000_,/0_x0000_s«_x0008_i_x0000_Æø_x0003_í¬_x0008_i_x0000_"/>
      <sheetName val="List"/>
      <sheetName val="Currencies"/>
      <sheetName val="LABOUR_HISTOGRAM1"/>
      <sheetName val="Bill 2"/>
      <sheetName val="POWER"/>
      <sheetName val="MTP"/>
      <sheetName val="기계내역서"/>
      <sheetName val="DATAS"/>
      <sheetName val="concrete"/>
      <sheetName val="beam-reinft-IIInd floor"/>
      <sheetName val="PROJECT BRIEF"/>
      <sheetName val="C (3)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Dubai golf"/>
      <sheetName val="Data_Summary"/>
      <sheetName val="Rate_Analysis"/>
      <sheetName val="ACT_SPS"/>
      <sheetName val="SPSF"/>
      <sheetName val="Invoice Summary"/>
      <sheetName val="Sheet3"/>
      <sheetName val="Tender_Summary"/>
      <sheetName val="Insurance_Ext"/>
      <sheetName val="Customize_Your_Invoice"/>
      <sheetName val="HVAC_BoQ"/>
      <sheetName val="sal"/>
      <sheetName val="SAP"/>
      <sheetName val="공종별_집계금액"/>
      <sheetName val="Wall"/>
      <sheetName val="beam-reinft-machine rm"/>
      <sheetName val="girder"/>
      <sheetName val="Rocker"/>
      <sheetName val="98Price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MOS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마산월령동골조물량변경"/>
      <sheetName val="Civil Boq"/>
      <sheetName val="WITHOUT C&amp;I PROFIT (3)"/>
      <sheetName val="PROJECT_BRIEF1"/>
      <sheetName val="Geneí¬i0_"/>
      <sheetName val="70,/0s«iÆøí¬i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SHOPLIST_xls"/>
      <sheetName val="Dubai_golf"/>
      <sheetName val="beam-reinft-IIInd_floor"/>
      <sheetName val="Invoice_Summary"/>
      <sheetName val="POWER_ASSUMPTIONS"/>
      <sheetName val="beam-reinft-machine_rm"/>
      <sheetName val="PROJECT_BRIEF"/>
      <sheetName val="Bill_21"/>
      <sheetName val="C_(3)"/>
      <sheetName val="Ap_A"/>
      <sheetName val="2_Div_14_"/>
      <sheetName val="Geneí¬_x0008_i"/>
      <sheetName val="70"/>
      <sheetName val="Activity List"/>
      <sheetName val="GFA_HQ_Building6"/>
      <sheetName val="Softscape Buildup"/>
      <sheetName val="Mat'l Rate"/>
      <sheetName val="BILL COV"/>
      <sheetName val="Ra  stair"/>
      <sheetName val="CODE"/>
      <sheetName val="HIRED LABOUR CODE"/>
      <sheetName val="PA- Consutant "/>
      <sheetName val="Design"/>
      <sheetName val="upa"/>
      <sheetName val="foot-slab reinft"/>
      <sheetName val="CERTIFICATE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ABSTRACT"/>
      <sheetName val="DETAILED  BOQ"/>
      <sheetName val="M-Book for Conc"/>
      <sheetName val="M-Book for FW"/>
      <sheetName val="Vehicles"/>
      <sheetName val="Toolbox"/>
      <sheetName val="[SHOPLIST.xls]70,/0s«iÆøí¬i"/>
      <sheetName val="JAN 1"/>
      <sheetName val="[SHOPLIST.xls]70___0_s__i_____2"/>
      <sheetName val="[SHOPLIST.xls][SHOPLIST.xls]7_2"/>
      <sheetName val="B03"/>
      <sheetName val="B09.1"/>
      <sheetName val="Working for RCC"/>
      <sheetName val="ConferenceCentre?옰ʒ䄂ʒ鵠ʐ䄂ʒ閐̐䄂ʒ蕈̐"/>
      <sheetName val="Chiet t"/>
      <sheetName val="Staffing and Rates IA"/>
      <sheetName val="GFA_Conference6"/>
      <sheetName val="BQ_External6"/>
      <sheetName val="Raw_Data5"/>
      <sheetName val="Penthouse_Apartment5"/>
      <sheetName val="StattCo_yCharges5"/>
      <sheetName val="@risk_rents_and_incentives5"/>
      <sheetName val="Car_park_lease5"/>
      <sheetName val="Net_rent_analysis5"/>
      <sheetName val="Poz-1_5"/>
      <sheetName val="Chiet_tinh_dz225"/>
      <sheetName val="Chiet_tinh_dz355"/>
      <sheetName val="LEVEL_SHEET5"/>
      <sheetName val="LABOUR_HISTOGRAM6"/>
      <sheetName val="Lab_Cum_Hist5"/>
      <sheetName val="Graph_Data_(DO_NOT_PRINT)5"/>
      <sheetName val="Body_Sheet4"/>
      <sheetName val="1_0_Executive_Summary4"/>
      <sheetName val="CT_Thang_Mo5"/>
      <sheetName val="Customize_Your_Invoice5"/>
      <sheetName val="HVAC_BoQ5"/>
      <sheetName val="Bill_No__25"/>
      <sheetName val="budget_summary_(2)4"/>
      <sheetName val="Budget_Analysis_Summary4"/>
      <sheetName val="Projet,_methodes_&amp;_couts4"/>
      <sheetName val="Risques_majeurs_&amp;_Frais_Ind_4"/>
      <sheetName val="SPT_vs_PHI5"/>
      <sheetName val="CT__PL4"/>
      <sheetName val="FOL_-_Bar5"/>
      <sheetName val="Tender_Summary5"/>
      <sheetName val="Insurance_Ext5"/>
      <sheetName val="Top_sheet4"/>
      <sheetName val="intr_stool_brkup4"/>
      <sheetName val="2_Div_14_2"/>
      <sheetName val="SHOPLIST_xls1"/>
      <sheetName val="Bill_23"/>
      <sheetName val="Ap_A2"/>
      <sheetName val="Bill_12"/>
      <sheetName val="Bill_32"/>
      <sheetName val="Bill_42"/>
      <sheetName val="Bill_52"/>
      <sheetName val="Bill_62"/>
      <sheetName val="Bill_72"/>
      <sheetName val="Invoice_Summary1"/>
      <sheetName val="beam-reinft-IIInd_floor1"/>
      <sheetName val="beam-reinft-machine_rm1"/>
      <sheetName val="PROJECT_BRIEF2"/>
      <sheetName val="C_(3)2"/>
      <sheetName val="POWER_ASSUMPTIONS1"/>
      <sheetName val="Dubai_golf1"/>
      <sheetName val="WITHOUT_C&amp;I_PROFIT_(3)"/>
      <sheetName val="Geneí¬i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Рабочий лист"/>
      <sheetName val="ФМ"/>
      <sheetName val="Сравнение"/>
      <sheetName val="Day work"/>
      <sheetName val="INSTR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GFA_HQ_Building7"/>
      <sheetName val="Rate_analysis4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Eq. Mobilization"/>
      <sheetName val="RA-markate"/>
      <sheetName val="BOQ_Direct_selling cost"/>
      <sheetName val="Softscape_Buildup"/>
      <sheetName val="Mat'l_Rate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GFA_HQ_Building9"/>
      <sheetName val="GFA_Conference8"/>
      <sheetName val="StattCo_yCharges7"/>
      <sheetName val="BQ_External8"/>
      <sheetName val="Penthouse_Apartment7"/>
      <sheetName val="LABOUR_HISTOGRAM8"/>
      <sheetName val="Chiet_tinh_dz227"/>
      <sheetName val="Chiet_tinh_dz357"/>
      <sheetName val="CT_Thang_Mo7"/>
      <sheetName val="Raw_Data7"/>
      <sheetName val="@risk_rents_and_incentives7"/>
      <sheetName val="Car_park_lease7"/>
      <sheetName val="Net_rent_analysis7"/>
      <sheetName val="Poz-1_7"/>
      <sheetName val="Lab_Cum_Hist7"/>
      <sheetName val="Graph_Data_(DO_NOT_PRINT)7"/>
      <sheetName val="LEVEL_SHEET7"/>
      <sheetName val="SPT_vs_PHI7"/>
      <sheetName val="Bill_No__27"/>
      <sheetName val="Tender_Summary7"/>
      <sheetName val="Insurance_Ext7"/>
      <sheetName val="FOL_-_Bar7"/>
      <sheetName val="Customize_Your_Invoice7"/>
      <sheetName val="HVAC_BoQ7"/>
      <sheetName val="budget_summary_(2)6"/>
      <sheetName val="Budget_Analysis_Summary6"/>
      <sheetName val="Projet,_methodes_&amp;_couts6"/>
      <sheetName val="Risques_majeurs_&amp;_Frais_Ind_6"/>
      <sheetName val="Body_Sheet6"/>
      <sheetName val="1_0_Executive_Summary6"/>
      <sheetName val="Top_sheet6"/>
      <sheetName val="Rate_analysis6"/>
      <sheetName val="intr_stool_brkup6"/>
      <sheetName val="CT__PL6"/>
      <sheetName val="Ap_A4"/>
      <sheetName val="2_Div_14_4"/>
      <sheetName val="SHOPLIST_xls3"/>
      <sheetName val="PROJECT_BRIEF4"/>
      <sheetName val="Bill_25"/>
      <sheetName val="C_(3)4"/>
      <sheetName val="Bill_14"/>
      <sheetName val="Bill_34"/>
      <sheetName val="Bill_44"/>
      <sheetName val="Bill_54"/>
      <sheetName val="Bill_64"/>
      <sheetName val="Bill_74"/>
      <sheetName val="Dubai_golf3"/>
      <sheetName val="beam-reinft-IIInd_floor3"/>
      <sheetName val="Invoice_Summary3"/>
      <sheetName val="POWER_ASSUMPTIONS3"/>
      <sheetName val="beam-reinft-machine_rm3"/>
      <sheetName val="Civil_Boq2"/>
      <sheetName val="WITHOUT_C&amp;I_PROFIT_(3)2"/>
      <sheetName val="Activity_List2"/>
      <sheetName val="Softscape_Buildup2"/>
      <sheetName val="Mat'l_Rate2"/>
      <sheetName val="BILL_COV"/>
      <sheetName val="Ra__stair"/>
      <sheetName val="COLUMN"/>
      <sheetName val="w't table"/>
      <sheetName val="cp-e1"/>
      <sheetName val="갑지"/>
      <sheetName val="15-MECH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Dropdown"/>
      <sheetName val="Elemental Buildup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VALVE_CHAMBERS"/>
      <sheetName val="Fire_Hydrants"/>
      <sheetName val="B_GATE_VALVE"/>
      <sheetName val="Sub_G1_Fire"/>
      <sheetName val="Sub_G12_Fire"/>
      <sheetName val="DETAILED__BOQ1"/>
      <sheetName val="M-Book_for_Conc1"/>
      <sheetName val="M-Book_for_FW1"/>
      <sheetName val="HIRED_LABOUR_CODE1"/>
      <sheetName val="PA-_Consutant_1"/>
      <sheetName val="foot-slab_reinft1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Ra__stair1"/>
      <sheetName val="HIRED_LABOUR_CODE2"/>
      <sheetName val="PA-_Consutant_2"/>
      <sheetName val="foot-slab_reinft2"/>
      <sheetName val="BILL_COV1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Materials_Cost(PCC)"/>
      <sheetName val="India_F&amp;S_Template"/>
      <sheetName val="IO_LIST"/>
      <sheetName val="Material_"/>
      <sheetName val="Quote_Sheet"/>
      <sheetName val="Day_work"/>
      <sheetName val="PMWeb data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ConferenceCentre_x005f_x0000_옰ʒ䄂ʒ鵠ʐ䄂ʒ"/>
      <sheetName val="Geneí¬_x005f_x0008_i_x005f_x0000__x005f_x0000__x0"/>
      <sheetName val="70_x005f_x0000_,/0_x005f_x0000_s«_x005f_x0008_i_x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 refreshError="1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 refreshError="1"/>
      <sheetData sheetId="390" refreshError="1"/>
      <sheetData sheetId="39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I20"/>
  <sheetViews>
    <sheetView showGridLines="0" tabSelected="1" topLeftCell="A7" zoomScaleNormal="100" zoomScaleSheetLayoutView="75" workbookViewId="0">
      <selection activeCell="E17" sqref="E17"/>
    </sheetView>
  </sheetViews>
  <sheetFormatPr defaultRowHeight="15" x14ac:dyDescent="0.2"/>
  <cols>
    <col min="1" max="1" width="7.42578125" style="29" customWidth="1"/>
    <col min="2" max="2" width="50.28515625" style="19" customWidth="1"/>
    <col min="3" max="3" width="12.5703125" style="19" bestFit="1" customWidth="1"/>
    <col min="4" max="4" width="12.28515625" style="19" bestFit="1" customWidth="1"/>
    <col min="5" max="5" width="14.5703125" style="31" customWidth="1"/>
    <col min="6" max="6" width="2.85546875" style="31" customWidth="1"/>
    <col min="7" max="7" width="16.5703125" style="19" bestFit="1" customWidth="1"/>
    <col min="8" max="8" width="9.140625" style="19"/>
    <col min="9" max="9" width="12.85546875" style="19" bestFit="1" customWidth="1"/>
    <col min="10" max="16384" width="9.140625" style="19"/>
  </cols>
  <sheetData>
    <row r="2" spans="1:9" ht="21" customHeight="1" x14ac:dyDescent="0.2">
      <c r="A2" s="377" t="s">
        <v>22</v>
      </c>
      <c r="B2" s="377"/>
      <c r="C2" s="377"/>
      <c r="D2" s="377"/>
      <c r="E2" s="377"/>
      <c r="F2" s="18"/>
      <c r="H2" s="20"/>
    </row>
    <row r="3" spans="1:9" ht="18" x14ac:dyDescent="0.2">
      <c r="A3" s="378" t="s">
        <v>301</v>
      </c>
      <c r="B3" s="378"/>
      <c r="C3" s="378"/>
      <c r="D3" s="378"/>
      <c r="E3" s="378"/>
      <c r="F3" s="21"/>
    </row>
    <row r="4" spans="1:9" ht="16.5" thickBot="1" x14ac:dyDescent="0.25">
      <c r="A4" s="379"/>
      <c r="B4" s="380"/>
      <c r="C4" s="22"/>
      <c r="D4" s="22"/>
      <c r="E4" s="23"/>
      <c r="F4" s="23"/>
    </row>
    <row r="5" spans="1:9" ht="27.75" customHeight="1" thickBot="1" x14ac:dyDescent="0.25">
      <c r="A5" s="40" t="s">
        <v>6</v>
      </c>
      <c r="B5" s="350" t="s">
        <v>291</v>
      </c>
      <c r="C5" s="41" t="s">
        <v>26</v>
      </c>
      <c r="D5" s="41" t="s">
        <v>27</v>
      </c>
      <c r="E5" s="42" t="s">
        <v>28</v>
      </c>
      <c r="F5" s="24"/>
    </row>
    <row r="6" spans="1:9" x14ac:dyDescent="0.2">
      <c r="A6" s="373"/>
      <c r="B6" s="25"/>
      <c r="C6" s="25"/>
      <c r="D6" s="25"/>
      <c r="E6" s="374"/>
      <c r="F6" s="26"/>
    </row>
    <row r="7" spans="1:9" x14ac:dyDescent="0.2">
      <c r="A7" s="1" t="s">
        <v>7</v>
      </c>
      <c r="B7" s="2" t="s">
        <v>8</v>
      </c>
      <c r="C7" s="3"/>
      <c r="D7" s="4"/>
      <c r="E7" s="5"/>
      <c r="F7" s="26"/>
    </row>
    <row r="8" spans="1:9" ht="21.95" customHeight="1" x14ac:dyDescent="0.2">
      <c r="A8" s="6">
        <v>2</v>
      </c>
      <c r="B8" s="7" t="s">
        <v>16</v>
      </c>
      <c r="C8" s="8">
        <v>3135636</v>
      </c>
      <c r="D8" s="8">
        <f>HVAC!M87</f>
        <v>235728</v>
      </c>
      <c r="E8" s="376">
        <f>D8+C8</f>
        <v>3371364</v>
      </c>
      <c r="F8" s="26"/>
    </row>
    <row r="9" spans="1:9" ht="21.95" customHeight="1" x14ac:dyDescent="0.2">
      <c r="A9" s="6">
        <v>3</v>
      </c>
      <c r="B9" s="7" t="s">
        <v>17</v>
      </c>
      <c r="C9" s="8">
        <v>877959</v>
      </c>
      <c r="D9" s="8">
        <f>Fire!K90</f>
        <v>33871</v>
      </c>
      <c r="E9" s="376">
        <f>D9+C9</f>
        <v>911830</v>
      </c>
      <c r="F9" s="26"/>
    </row>
    <row r="10" spans="1:9" ht="21.95" customHeight="1" thickBot="1" x14ac:dyDescent="0.25">
      <c r="A10" s="6">
        <v>4</v>
      </c>
      <c r="B10" s="7" t="s">
        <v>18</v>
      </c>
      <c r="C10" s="8">
        <v>1374349</v>
      </c>
      <c r="D10" s="8">
        <f>Plumbing!L97</f>
        <v>977930</v>
      </c>
      <c r="E10" s="376">
        <f>D10+C10</f>
        <v>2352279</v>
      </c>
      <c r="F10" s="27"/>
    </row>
    <row r="11" spans="1:9" ht="20.25" customHeight="1" thickBot="1" x14ac:dyDescent="0.25">
      <c r="A11" s="33"/>
      <c r="B11" s="34" t="s">
        <v>9</v>
      </c>
      <c r="C11" s="35">
        <f>SUM(C8:C10)</f>
        <v>5387944</v>
      </c>
      <c r="D11" s="38">
        <f>SUM(D8:D10)</f>
        <v>1247529</v>
      </c>
      <c r="E11" s="39">
        <f>SUM(E8:E10)</f>
        <v>6635473</v>
      </c>
      <c r="F11" s="27"/>
    </row>
    <row r="12" spans="1:9" x14ac:dyDescent="0.2">
      <c r="A12" s="373"/>
      <c r="B12" s="25"/>
      <c r="C12" s="25"/>
      <c r="D12" s="25"/>
      <c r="E12" s="375"/>
      <c r="F12" s="27"/>
    </row>
    <row r="13" spans="1:9" x14ac:dyDescent="0.2">
      <c r="A13" s="10" t="s">
        <v>10</v>
      </c>
      <c r="B13" s="2" t="s">
        <v>11</v>
      </c>
      <c r="C13" s="14"/>
      <c r="D13" s="15"/>
      <c r="E13" s="16"/>
      <c r="F13" s="27"/>
      <c r="I13" s="28"/>
    </row>
    <row r="14" spans="1:9" ht="21.95" customHeight="1" thickBot="1" x14ac:dyDescent="0.25">
      <c r="A14" s="6">
        <v>2</v>
      </c>
      <c r="B14" s="7" t="s">
        <v>302</v>
      </c>
      <c r="C14" s="8">
        <v>1473194</v>
      </c>
      <c r="D14" s="8">
        <f>'Fire Variation'!I9</f>
        <v>159904.04625000004</v>
      </c>
      <c r="E14" s="17">
        <f>D14+C14</f>
        <v>1633098.0462500001</v>
      </c>
      <c r="F14" s="27"/>
    </row>
    <row r="15" spans="1:9" ht="21" customHeight="1" thickBot="1" x14ac:dyDescent="0.25">
      <c r="A15" s="33"/>
      <c r="B15" s="34" t="s">
        <v>12</v>
      </c>
      <c r="C15" s="35">
        <f>SUM(C14:C14)</f>
        <v>1473194</v>
      </c>
      <c r="D15" s="35">
        <f>SUM(D14:D14)</f>
        <v>159904.04625000004</v>
      </c>
      <c r="E15" s="37">
        <f>SUM(E14:E14)</f>
        <v>1633098.0462500001</v>
      </c>
      <c r="F15" s="27"/>
    </row>
    <row r="16" spans="1:9" ht="15.75" thickBot="1" x14ac:dyDescent="0.25">
      <c r="A16" s="10"/>
      <c r="B16" s="11"/>
      <c r="C16" s="12"/>
      <c r="D16" s="13"/>
      <c r="E16" s="9"/>
      <c r="F16" s="27"/>
    </row>
    <row r="17" spans="1:9" ht="22.5" customHeight="1" thickBot="1" x14ac:dyDescent="0.25">
      <c r="A17" s="33"/>
      <c r="B17" s="34" t="s">
        <v>13</v>
      </c>
      <c r="C17" s="35">
        <f>C11+C15</f>
        <v>6861138</v>
      </c>
      <c r="D17" s="35">
        <f>D11+D15</f>
        <v>1407433.0462500001</v>
      </c>
      <c r="E17" s="36">
        <f>E11+E15</f>
        <v>8268571.0462500006</v>
      </c>
      <c r="F17" s="27"/>
    </row>
    <row r="18" spans="1:9" x14ac:dyDescent="0.2">
      <c r="E18" s="30"/>
    </row>
    <row r="20" spans="1:9" s="31" customFormat="1" x14ac:dyDescent="0.2">
      <c r="A20" s="29"/>
      <c r="B20" s="19"/>
      <c r="C20" s="19"/>
      <c r="D20" s="19"/>
      <c r="E20" s="32"/>
      <c r="G20" s="19"/>
      <c r="H20" s="19"/>
      <c r="I20" s="19"/>
    </row>
  </sheetData>
  <mergeCells count="3">
    <mergeCell ref="A2:E2"/>
    <mergeCell ref="A3:E3"/>
    <mergeCell ref="A4:B4"/>
  </mergeCells>
  <printOptions horizontalCentered="1"/>
  <pageMargins left="0" right="0" top="0.75" bottom="0.47" header="0.25" footer="0.125"/>
  <pageSetup paperSize="9" scale="91" firstPageNumber="3" fitToHeight="2" orientation="portrait" useFirstPageNumber="1" r:id="rId1"/>
  <headerFooter alignWithMargins="0">
    <oddFooter xml:space="preserve">&amp;R&amp;"Arial,Bold"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S88"/>
  <sheetViews>
    <sheetView showGridLines="0" view="pageBreakPreview" topLeftCell="C58" zoomScale="90" zoomScaleNormal="85" zoomScaleSheetLayoutView="90" workbookViewId="0">
      <selection activeCell="I81" sqref="I81"/>
    </sheetView>
  </sheetViews>
  <sheetFormatPr defaultRowHeight="12.75" x14ac:dyDescent="0.2"/>
  <cols>
    <col min="1" max="1" width="9.28515625" style="148" customWidth="1"/>
    <col min="2" max="2" width="20.7109375" style="99" customWidth="1"/>
    <col min="3" max="4" width="25.7109375" style="99" customWidth="1"/>
    <col min="5" max="5" width="7.140625" style="149" customWidth="1"/>
    <col min="6" max="6" width="4.7109375" style="149" customWidth="1"/>
    <col min="7" max="7" width="11.28515625" style="150" customWidth="1"/>
    <col min="8" max="8" width="9.140625" style="150" customWidth="1"/>
    <col min="9" max="9" width="9" style="150" customWidth="1"/>
    <col min="10" max="12" width="11.28515625" style="150" customWidth="1"/>
    <col min="13" max="13" width="16.7109375" style="150" customWidth="1"/>
    <col min="14" max="16384" width="9.140625" style="99"/>
  </cols>
  <sheetData>
    <row r="1" spans="1:19" s="43" customFormat="1" ht="15" x14ac:dyDescent="0.2">
      <c r="A1" s="19" t="s">
        <v>22</v>
      </c>
      <c r="F1" s="44"/>
      <c r="G1" s="44"/>
      <c r="H1" s="44"/>
      <c r="I1" s="44"/>
      <c r="J1" s="44"/>
      <c r="K1" s="44"/>
      <c r="L1" s="44"/>
      <c r="M1" s="45" t="s">
        <v>29</v>
      </c>
    </row>
    <row r="2" spans="1:19" s="43" customFormat="1" ht="15" x14ac:dyDescent="0.2">
      <c r="A2" s="46" t="s">
        <v>30</v>
      </c>
      <c r="G2" s="44"/>
      <c r="H2" s="44"/>
      <c r="I2" s="44"/>
      <c r="J2" s="44"/>
      <c r="K2" s="44"/>
      <c r="L2" s="47"/>
      <c r="M2" s="45" t="s">
        <v>31</v>
      </c>
    </row>
    <row r="3" spans="1:19" s="43" customFormat="1" ht="15" customHeight="1" x14ac:dyDescent="0.2">
      <c r="A3" s="48"/>
      <c r="G3" s="44"/>
      <c r="H3" s="44"/>
      <c r="I3" s="44"/>
      <c r="J3" s="44"/>
      <c r="K3" s="44"/>
      <c r="L3" s="44"/>
      <c r="M3" s="45"/>
    </row>
    <row r="4" spans="1:19" s="43" customFormat="1" ht="6.95" customHeight="1" x14ac:dyDescent="0.2">
      <c r="A4" s="48"/>
      <c r="E4" s="49"/>
      <c r="F4" s="49"/>
      <c r="G4" s="44"/>
      <c r="H4" s="44"/>
      <c r="I4" s="44"/>
      <c r="J4" s="44"/>
      <c r="K4" s="44"/>
      <c r="L4" s="44"/>
      <c r="M4" s="44"/>
    </row>
    <row r="5" spans="1:19" s="43" customFormat="1" ht="21.75" customHeight="1" x14ac:dyDescent="0.2">
      <c r="A5" s="390" t="s">
        <v>32</v>
      </c>
      <c r="B5" s="391" t="s">
        <v>3</v>
      </c>
      <c r="C5" s="391"/>
      <c r="D5" s="391"/>
      <c r="E5" s="392" t="s">
        <v>29</v>
      </c>
      <c r="F5" s="392"/>
      <c r="G5" s="392"/>
      <c r="H5" s="392"/>
      <c r="I5" s="393" t="s">
        <v>23</v>
      </c>
      <c r="J5" s="394"/>
      <c r="K5" s="394"/>
      <c r="L5" s="394"/>
      <c r="M5" s="395"/>
    </row>
    <row r="6" spans="1:19" s="43" customFormat="1" ht="21.75" customHeight="1" x14ac:dyDescent="0.2">
      <c r="A6" s="390"/>
      <c r="B6" s="391"/>
      <c r="C6" s="391"/>
      <c r="D6" s="391"/>
      <c r="E6" s="396" t="s">
        <v>1</v>
      </c>
      <c r="F6" s="398" t="s">
        <v>21</v>
      </c>
      <c r="G6" s="396" t="s">
        <v>33</v>
      </c>
      <c r="H6" s="396" t="s">
        <v>34</v>
      </c>
      <c r="I6" s="393" t="s">
        <v>24</v>
      </c>
      <c r="J6" s="395"/>
      <c r="K6" s="393" t="s">
        <v>20</v>
      </c>
      <c r="L6" s="395"/>
      <c r="M6" s="400" t="s">
        <v>25</v>
      </c>
    </row>
    <row r="7" spans="1:19" s="51" customFormat="1" ht="24.75" customHeight="1" x14ac:dyDescent="0.2">
      <c r="A7" s="390"/>
      <c r="B7" s="391"/>
      <c r="C7" s="391"/>
      <c r="D7" s="391"/>
      <c r="E7" s="397"/>
      <c r="F7" s="399"/>
      <c r="G7" s="397"/>
      <c r="H7" s="397"/>
      <c r="I7" s="50" t="s">
        <v>35</v>
      </c>
      <c r="J7" s="50" t="s">
        <v>4</v>
      </c>
      <c r="K7" s="50" t="s">
        <v>35</v>
      </c>
      <c r="L7" s="50" t="s">
        <v>4</v>
      </c>
      <c r="M7" s="401"/>
    </row>
    <row r="8" spans="1:19" s="58" customFormat="1" ht="15" customHeight="1" x14ac:dyDescent="0.2">
      <c r="A8" s="52">
        <v>1</v>
      </c>
      <c r="B8" s="53" t="s">
        <v>36</v>
      </c>
      <c r="C8" s="54"/>
      <c r="D8" s="54"/>
      <c r="E8" s="55"/>
      <c r="F8" s="55"/>
      <c r="G8" s="56"/>
      <c r="H8" s="56"/>
      <c r="I8" s="56"/>
      <c r="J8" s="56"/>
      <c r="K8" s="56"/>
      <c r="L8" s="56"/>
      <c r="M8" s="57"/>
    </row>
    <row r="9" spans="1:19" s="67" customFormat="1" ht="15" customHeight="1" x14ac:dyDescent="0.2">
      <c r="A9" s="59">
        <v>1.1000000000000001</v>
      </c>
      <c r="B9" s="60" t="s">
        <v>37</v>
      </c>
      <c r="C9" s="61"/>
      <c r="D9" s="61"/>
      <c r="E9" s="62"/>
      <c r="F9" s="63"/>
      <c r="G9" s="64"/>
      <c r="H9" s="64"/>
      <c r="I9" s="64"/>
      <c r="J9" s="64"/>
      <c r="K9" s="64"/>
      <c r="L9" s="65"/>
      <c r="M9" s="66"/>
    </row>
    <row r="10" spans="1:19" s="58" customFormat="1" ht="15" customHeight="1" x14ac:dyDescent="0.2">
      <c r="A10" s="68" t="s">
        <v>38</v>
      </c>
      <c r="B10" s="69" t="s">
        <v>39</v>
      </c>
      <c r="C10" s="70"/>
      <c r="D10" s="71"/>
      <c r="E10" s="72">
        <v>12</v>
      </c>
      <c r="F10" s="73" t="s">
        <v>40</v>
      </c>
      <c r="G10" s="74">
        <v>765</v>
      </c>
      <c r="H10" s="74">
        <v>150</v>
      </c>
      <c r="I10" s="74"/>
      <c r="J10" s="74">
        <f>I10*G10</f>
        <v>0</v>
      </c>
      <c r="K10" s="74">
        <f>I10</f>
        <v>0</v>
      </c>
      <c r="L10" s="75">
        <f>K10*H10</f>
        <v>0</v>
      </c>
      <c r="M10" s="76">
        <f>L10+J10</f>
        <v>0</v>
      </c>
      <c r="N10" s="77"/>
      <c r="O10" s="77"/>
      <c r="P10" s="77"/>
    </row>
    <row r="11" spans="1:19" s="58" customFormat="1" ht="15" customHeight="1" x14ac:dyDescent="0.2">
      <c r="A11" s="68" t="s">
        <v>41</v>
      </c>
      <c r="B11" s="78" t="s">
        <v>42</v>
      </c>
      <c r="C11" s="61"/>
      <c r="D11" s="79"/>
      <c r="E11" s="72">
        <v>1</v>
      </c>
      <c r="F11" s="80" t="s">
        <v>43</v>
      </c>
      <c r="G11" s="74">
        <v>4000</v>
      </c>
      <c r="H11" s="74">
        <v>1000</v>
      </c>
      <c r="I11" s="74"/>
      <c r="J11" s="74">
        <f>I11*G11</f>
        <v>0</v>
      </c>
      <c r="K11" s="74">
        <f>I11</f>
        <v>0</v>
      </c>
      <c r="L11" s="75">
        <f>K11*H11</f>
        <v>0</v>
      </c>
      <c r="M11" s="76">
        <f>L11+J11</f>
        <v>0</v>
      </c>
      <c r="N11" s="77"/>
      <c r="O11" s="77"/>
      <c r="P11" s="77"/>
      <c r="Q11" s="67"/>
      <c r="R11" s="67"/>
      <c r="S11" s="67"/>
    </row>
    <row r="12" spans="1:19" s="58" customFormat="1" ht="15" customHeight="1" thickBot="1" x14ac:dyDescent="0.25">
      <c r="A12" s="68" t="s">
        <v>44</v>
      </c>
      <c r="B12" s="81" t="s">
        <v>45</v>
      </c>
      <c r="C12" s="82"/>
      <c r="D12" s="83"/>
      <c r="E12" s="84">
        <v>1</v>
      </c>
      <c r="F12" s="84" t="s">
        <v>43</v>
      </c>
      <c r="G12" s="74">
        <v>18000</v>
      </c>
      <c r="H12" s="74">
        <v>2000</v>
      </c>
      <c r="I12" s="74"/>
      <c r="J12" s="74">
        <f>I12*G12</f>
        <v>0</v>
      </c>
      <c r="K12" s="74">
        <f>I12</f>
        <v>0</v>
      </c>
      <c r="L12" s="75">
        <f>K12*H12</f>
        <v>0</v>
      </c>
      <c r="M12" s="76">
        <f>L12+J12</f>
        <v>0</v>
      </c>
      <c r="N12" s="77"/>
      <c r="O12" s="77"/>
      <c r="P12" s="77"/>
      <c r="Q12" s="67"/>
      <c r="R12" s="67"/>
      <c r="S12" s="67"/>
    </row>
    <row r="13" spans="1:19" s="58" customFormat="1" ht="15" customHeight="1" thickBot="1" x14ac:dyDescent="0.25">
      <c r="A13" s="384" t="s">
        <v>46</v>
      </c>
      <c r="B13" s="385"/>
      <c r="C13" s="385"/>
      <c r="D13" s="385"/>
      <c r="E13" s="385"/>
      <c r="F13" s="386"/>
      <c r="G13" s="85"/>
      <c r="H13" s="85"/>
      <c r="I13" s="85"/>
      <c r="J13" s="85"/>
      <c r="K13" s="85"/>
      <c r="L13" s="85"/>
      <c r="M13" s="86">
        <f>SUM(M10:M12)</f>
        <v>0</v>
      </c>
      <c r="N13" s="77"/>
      <c r="O13" s="77"/>
      <c r="P13" s="77"/>
      <c r="Q13" s="67"/>
      <c r="R13" s="67"/>
      <c r="S13" s="67"/>
    </row>
    <row r="14" spans="1:19" s="58" customFormat="1" ht="15" customHeight="1" x14ac:dyDescent="0.2">
      <c r="A14" s="87">
        <v>2</v>
      </c>
      <c r="B14" s="88" t="s">
        <v>47</v>
      </c>
      <c r="C14" s="89"/>
      <c r="D14" s="89"/>
      <c r="E14" s="90"/>
      <c r="F14" s="90"/>
      <c r="G14" s="91"/>
      <c r="H14" s="91"/>
      <c r="I14" s="91"/>
      <c r="J14" s="91"/>
      <c r="K14" s="91"/>
      <c r="L14" s="91"/>
      <c r="M14" s="57"/>
      <c r="N14" s="77"/>
      <c r="O14" s="77"/>
      <c r="P14" s="77"/>
      <c r="Q14" s="67"/>
      <c r="R14" s="67"/>
      <c r="S14" s="67"/>
    </row>
    <row r="15" spans="1:19" s="58" customFormat="1" ht="15" customHeight="1" x14ac:dyDescent="0.2">
      <c r="A15" s="92">
        <v>2.1</v>
      </c>
      <c r="B15" s="93" t="s">
        <v>48</v>
      </c>
      <c r="C15" s="94"/>
      <c r="D15" s="95"/>
      <c r="E15" s="73">
        <v>74</v>
      </c>
      <c r="F15" s="73" t="s">
        <v>49</v>
      </c>
      <c r="G15" s="74">
        <v>4900</v>
      </c>
      <c r="H15" s="74">
        <v>900</v>
      </c>
      <c r="I15" s="74"/>
      <c r="J15" s="74">
        <f t="shared" ref="J15:J19" si="0">I15*G15</f>
        <v>0</v>
      </c>
      <c r="K15" s="74">
        <f t="shared" ref="K15:K19" si="1">I15</f>
        <v>0</v>
      </c>
      <c r="L15" s="75">
        <f t="shared" ref="L15:L19" si="2">K15*H15</f>
        <v>0</v>
      </c>
      <c r="M15" s="76">
        <f t="shared" ref="M15:M19" si="3">L15+J15</f>
        <v>0</v>
      </c>
      <c r="N15" s="77"/>
      <c r="O15" s="77">
        <f>66000*12</f>
        <v>792000</v>
      </c>
      <c r="P15" s="77"/>
    </row>
    <row r="16" spans="1:19" ht="15" customHeight="1" x14ac:dyDescent="0.2">
      <c r="A16" s="92">
        <v>2.2000000000000002</v>
      </c>
      <c r="B16" s="93" t="s">
        <v>50</v>
      </c>
      <c r="C16" s="96"/>
      <c r="D16" s="97"/>
      <c r="E16" s="98">
        <v>5.6</v>
      </c>
      <c r="F16" s="73" t="s">
        <v>49</v>
      </c>
      <c r="G16" s="74">
        <v>4900</v>
      </c>
      <c r="H16" s="74">
        <v>900</v>
      </c>
      <c r="I16" s="74"/>
      <c r="J16" s="74">
        <f t="shared" si="0"/>
        <v>0</v>
      </c>
      <c r="K16" s="74">
        <f t="shared" si="1"/>
        <v>0</v>
      </c>
      <c r="L16" s="75">
        <f t="shared" si="2"/>
        <v>0</v>
      </c>
      <c r="M16" s="76">
        <f t="shared" si="3"/>
        <v>0</v>
      </c>
      <c r="N16" s="77"/>
      <c r="O16" s="77">
        <f>O15*0.04%</f>
        <v>316.8</v>
      </c>
      <c r="P16" s="77"/>
    </row>
    <row r="17" spans="1:16" s="58" customFormat="1" ht="15" customHeight="1" x14ac:dyDescent="0.2">
      <c r="A17" s="92">
        <v>2.2999999999999998</v>
      </c>
      <c r="B17" s="93" t="s">
        <v>51</v>
      </c>
      <c r="C17" s="96"/>
      <c r="D17" s="97"/>
      <c r="E17" s="98">
        <v>12.1</v>
      </c>
      <c r="F17" s="73" t="s">
        <v>49</v>
      </c>
      <c r="G17" s="74">
        <v>4900</v>
      </c>
      <c r="H17" s="74">
        <v>900</v>
      </c>
      <c r="I17" s="74"/>
      <c r="J17" s="74">
        <f t="shared" si="0"/>
        <v>0</v>
      </c>
      <c r="K17" s="74">
        <f t="shared" si="1"/>
        <v>0</v>
      </c>
      <c r="L17" s="75">
        <f t="shared" si="2"/>
        <v>0</v>
      </c>
      <c r="M17" s="76">
        <f t="shared" si="3"/>
        <v>0</v>
      </c>
      <c r="N17" s="77"/>
      <c r="O17" s="77"/>
      <c r="P17" s="77"/>
    </row>
    <row r="18" spans="1:16" s="58" customFormat="1" ht="15" customHeight="1" x14ac:dyDescent="0.2">
      <c r="A18" s="92">
        <v>2.4</v>
      </c>
      <c r="B18" s="93" t="s">
        <v>52</v>
      </c>
      <c r="C18" s="96"/>
      <c r="D18" s="97"/>
      <c r="E18" s="98">
        <v>1</v>
      </c>
      <c r="F18" s="73" t="s">
        <v>43</v>
      </c>
      <c r="G18" s="74">
        <v>72000</v>
      </c>
      <c r="H18" s="74">
        <v>12000</v>
      </c>
      <c r="I18" s="74"/>
      <c r="J18" s="74">
        <f t="shared" si="0"/>
        <v>0</v>
      </c>
      <c r="K18" s="74">
        <f t="shared" si="1"/>
        <v>0</v>
      </c>
      <c r="L18" s="75">
        <f t="shared" si="2"/>
        <v>0</v>
      </c>
      <c r="M18" s="76">
        <f t="shared" si="3"/>
        <v>0</v>
      </c>
      <c r="N18" s="77"/>
      <c r="O18" s="77"/>
      <c r="P18" s="77"/>
    </row>
    <row r="19" spans="1:16" s="58" customFormat="1" ht="15" customHeight="1" x14ac:dyDescent="0.2">
      <c r="A19" s="92">
        <v>2.5</v>
      </c>
      <c r="B19" s="69" t="s">
        <v>53</v>
      </c>
      <c r="C19" s="96"/>
      <c r="D19" s="97"/>
      <c r="E19" s="98">
        <v>1</v>
      </c>
      <c r="F19" s="73" t="s">
        <v>43</v>
      </c>
      <c r="G19" s="74">
        <v>48500</v>
      </c>
      <c r="H19" s="74">
        <v>7000</v>
      </c>
      <c r="I19" s="74"/>
      <c r="J19" s="74">
        <f t="shared" si="0"/>
        <v>0</v>
      </c>
      <c r="K19" s="74">
        <f t="shared" si="1"/>
        <v>0</v>
      </c>
      <c r="L19" s="75">
        <f t="shared" si="2"/>
        <v>0</v>
      </c>
      <c r="M19" s="76">
        <f t="shared" si="3"/>
        <v>0</v>
      </c>
      <c r="N19" s="77"/>
      <c r="O19" s="77"/>
      <c r="P19" s="77"/>
    </row>
    <row r="20" spans="1:16" s="58" customFormat="1" ht="15" customHeight="1" x14ac:dyDescent="0.2">
      <c r="A20" s="92">
        <v>2.6</v>
      </c>
      <c r="B20" s="69" t="s">
        <v>54</v>
      </c>
      <c r="C20" s="96"/>
      <c r="D20" s="97"/>
      <c r="E20" s="98">
        <v>1</v>
      </c>
      <c r="F20" s="73" t="s">
        <v>43</v>
      </c>
      <c r="G20" s="74"/>
      <c r="H20" s="74"/>
      <c r="I20" s="74"/>
      <c r="J20" s="74"/>
      <c r="K20" s="74"/>
      <c r="L20" s="75"/>
      <c r="M20" s="76"/>
      <c r="N20" s="77"/>
      <c r="O20" s="77"/>
      <c r="P20" s="77"/>
    </row>
    <row r="21" spans="1:16" s="58" customFormat="1" ht="15" customHeight="1" x14ac:dyDescent="0.2">
      <c r="A21" s="92">
        <v>2.7</v>
      </c>
      <c r="B21" s="69" t="s">
        <v>55</v>
      </c>
      <c r="C21" s="96"/>
      <c r="D21" s="97"/>
      <c r="E21" s="98">
        <v>1</v>
      </c>
      <c r="F21" s="73" t="s">
        <v>43</v>
      </c>
      <c r="G21" s="74">
        <v>45000</v>
      </c>
      <c r="H21" s="74">
        <v>15000</v>
      </c>
      <c r="I21" s="74"/>
      <c r="J21" s="74">
        <f t="shared" ref="J21:J22" si="4">I21*G21</f>
        <v>0</v>
      </c>
      <c r="K21" s="74">
        <f t="shared" ref="K21:K22" si="5">I21</f>
        <v>0</v>
      </c>
      <c r="L21" s="75">
        <f t="shared" ref="L21:L22" si="6">K21*H21</f>
        <v>0</v>
      </c>
      <c r="M21" s="76">
        <f t="shared" ref="M21:M22" si="7">L21+J21</f>
        <v>0</v>
      </c>
      <c r="N21" s="77"/>
      <c r="O21" s="77"/>
      <c r="P21" s="77"/>
    </row>
    <row r="22" spans="1:16" s="58" customFormat="1" ht="15" customHeight="1" thickBot="1" x14ac:dyDescent="0.25">
      <c r="A22" s="92">
        <v>2.8</v>
      </c>
      <c r="B22" s="69" t="s">
        <v>56</v>
      </c>
      <c r="C22" s="96"/>
      <c r="D22" s="97"/>
      <c r="E22" s="98">
        <v>1</v>
      </c>
      <c r="F22" s="73" t="s">
        <v>43</v>
      </c>
      <c r="G22" s="74">
        <v>11000</v>
      </c>
      <c r="H22" s="74">
        <v>2000</v>
      </c>
      <c r="I22" s="74"/>
      <c r="J22" s="74">
        <f t="shared" si="4"/>
        <v>0</v>
      </c>
      <c r="K22" s="74">
        <f t="shared" si="5"/>
        <v>0</v>
      </c>
      <c r="L22" s="75">
        <f t="shared" si="6"/>
        <v>0</v>
      </c>
      <c r="M22" s="76">
        <f t="shared" si="7"/>
        <v>0</v>
      </c>
      <c r="N22" s="77"/>
      <c r="O22" s="77"/>
      <c r="P22" s="77"/>
    </row>
    <row r="23" spans="1:16" s="58" customFormat="1" ht="15" customHeight="1" thickBot="1" x14ac:dyDescent="0.25">
      <c r="A23" s="384" t="s">
        <v>46</v>
      </c>
      <c r="B23" s="385"/>
      <c r="C23" s="385"/>
      <c r="D23" s="385"/>
      <c r="E23" s="385"/>
      <c r="F23" s="386"/>
      <c r="G23" s="85"/>
      <c r="H23" s="85"/>
      <c r="I23" s="85"/>
      <c r="J23" s="85"/>
      <c r="K23" s="85"/>
      <c r="L23" s="85"/>
      <c r="M23" s="86">
        <f>SUM(M15:M22)</f>
        <v>0</v>
      </c>
      <c r="N23" s="77"/>
      <c r="O23" s="77"/>
      <c r="P23" s="77"/>
    </row>
    <row r="24" spans="1:16" s="58" customFormat="1" ht="15" customHeight="1" x14ac:dyDescent="0.2">
      <c r="A24" s="87">
        <v>3</v>
      </c>
      <c r="B24" s="88" t="s">
        <v>57</v>
      </c>
      <c r="C24" s="96"/>
      <c r="D24" s="96"/>
      <c r="E24" s="100"/>
      <c r="F24" s="63"/>
      <c r="G24" s="101"/>
      <c r="H24" s="101"/>
      <c r="I24" s="101"/>
      <c r="J24" s="101"/>
      <c r="K24" s="101"/>
      <c r="L24" s="102"/>
      <c r="M24" s="103"/>
      <c r="N24" s="77"/>
      <c r="O24" s="77"/>
      <c r="P24" s="77"/>
    </row>
    <row r="25" spans="1:16" s="58" customFormat="1" ht="15" customHeight="1" x14ac:dyDescent="0.2">
      <c r="A25" s="92">
        <v>3.1</v>
      </c>
      <c r="B25" s="69" t="s">
        <v>58</v>
      </c>
      <c r="C25" s="96"/>
      <c r="D25" s="97"/>
      <c r="E25" s="104">
        <v>2.5</v>
      </c>
      <c r="F25" s="73" t="s">
        <v>40</v>
      </c>
      <c r="G25" s="74">
        <v>7500</v>
      </c>
      <c r="H25" s="74">
        <v>1000</v>
      </c>
      <c r="I25" s="105"/>
      <c r="J25" s="74">
        <f t="shared" ref="J25:J26" si="8">I25*G25</f>
        <v>0</v>
      </c>
      <c r="K25" s="105">
        <f t="shared" ref="K25:K26" si="9">I25</f>
        <v>0</v>
      </c>
      <c r="L25" s="75">
        <f t="shared" ref="L25:L26" si="10">K25*H25</f>
        <v>0</v>
      </c>
      <c r="M25" s="76">
        <f t="shared" ref="M25:M26" si="11">L25+J25</f>
        <v>0</v>
      </c>
      <c r="N25" s="77"/>
      <c r="O25" s="77"/>
      <c r="P25" s="77"/>
    </row>
    <row r="26" spans="1:16" s="58" customFormat="1" ht="15" customHeight="1" thickBot="1" x14ac:dyDescent="0.25">
      <c r="A26" s="92">
        <v>3.2</v>
      </c>
      <c r="B26" s="69" t="s">
        <v>59</v>
      </c>
      <c r="C26" s="96"/>
      <c r="D26" s="97"/>
      <c r="E26" s="98">
        <v>2.0499999999999998</v>
      </c>
      <c r="F26" s="73" t="s">
        <v>40</v>
      </c>
      <c r="G26" s="74">
        <v>5190</v>
      </c>
      <c r="H26" s="74">
        <v>1000</v>
      </c>
      <c r="I26" s="105"/>
      <c r="J26" s="74">
        <f t="shared" si="8"/>
        <v>0</v>
      </c>
      <c r="K26" s="105">
        <f t="shared" si="9"/>
        <v>0</v>
      </c>
      <c r="L26" s="75">
        <f t="shared" si="10"/>
        <v>0</v>
      </c>
      <c r="M26" s="76">
        <f t="shared" si="11"/>
        <v>0</v>
      </c>
      <c r="N26" s="77"/>
      <c r="O26" s="77"/>
      <c r="P26" s="77"/>
    </row>
    <row r="27" spans="1:16" s="58" customFormat="1" ht="15" customHeight="1" thickBot="1" x14ac:dyDescent="0.25">
      <c r="A27" s="384" t="s">
        <v>46</v>
      </c>
      <c r="B27" s="385"/>
      <c r="C27" s="385"/>
      <c r="D27" s="385"/>
      <c r="E27" s="385"/>
      <c r="F27" s="386"/>
      <c r="G27" s="85"/>
      <c r="H27" s="85"/>
      <c r="I27" s="85"/>
      <c r="J27" s="85"/>
      <c r="K27" s="85"/>
      <c r="L27" s="85"/>
      <c r="M27" s="86">
        <f>SUM(M25:M26)</f>
        <v>0</v>
      </c>
      <c r="N27" s="77"/>
      <c r="O27" s="77"/>
      <c r="P27" s="77"/>
    </row>
    <row r="28" spans="1:16" s="58" customFormat="1" ht="15" customHeight="1" x14ac:dyDescent="0.2">
      <c r="A28" s="87">
        <v>4</v>
      </c>
      <c r="B28" s="88" t="s">
        <v>60</v>
      </c>
      <c r="C28" s="89"/>
      <c r="D28" s="89"/>
      <c r="E28" s="90"/>
      <c r="F28" s="90"/>
      <c r="G28" s="91"/>
      <c r="H28" s="91"/>
      <c r="I28" s="91"/>
      <c r="J28" s="91"/>
      <c r="K28" s="91"/>
      <c r="L28" s="91"/>
      <c r="M28" s="57"/>
      <c r="N28" s="77"/>
      <c r="O28" s="77"/>
      <c r="P28" s="77"/>
    </row>
    <row r="29" spans="1:16" s="58" customFormat="1" ht="15" customHeight="1" x14ac:dyDescent="0.2">
      <c r="A29" s="92">
        <v>4.0999999999999996</v>
      </c>
      <c r="B29" s="106" t="s">
        <v>61</v>
      </c>
      <c r="C29" s="94"/>
      <c r="D29" s="95"/>
      <c r="E29" s="73">
        <f>E15+E16</f>
        <v>79.599999999999994</v>
      </c>
      <c r="F29" s="73" t="s">
        <v>49</v>
      </c>
      <c r="G29" s="74">
        <v>6750</v>
      </c>
      <c r="H29" s="74">
        <v>700</v>
      </c>
      <c r="I29" s="74"/>
      <c r="J29" s="74">
        <f t="shared" ref="J29:J30" si="12">I29*G29</f>
        <v>0</v>
      </c>
      <c r="K29" s="74">
        <f t="shared" ref="K29:K30" si="13">I29</f>
        <v>0</v>
      </c>
      <c r="L29" s="75">
        <f t="shared" ref="L29:L30" si="14">K29*H29</f>
        <v>0</v>
      </c>
      <c r="M29" s="76">
        <f t="shared" ref="M29:M30" si="15">L29+J29</f>
        <v>0</v>
      </c>
      <c r="N29" s="77"/>
      <c r="O29" s="77"/>
      <c r="P29" s="77"/>
    </row>
    <row r="30" spans="1:16" ht="15" customHeight="1" thickBot="1" x14ac:dyDescent="0.25">
      <c r="A30" s="107">
        <v>4.2</v>
      </c>
      <c r="B30" s="108" t="s">
        <v>62</v>
      </c>
      <c r="C30" s="96"/>
      <c r="D30" s="97"/>
      <c r="E30" s="109">
        <f>E17</f>
        <v>12.1</v>
      </c>
      <c r="F30" s="73" t="s">
        <v>49</v>
      </c>
      <c r="G30" s="74">
        <v>5900</v>
      </c>
      <c r="H30" s="74">
        <v>600</v>
      </c>
      <c r="I30" s="74"/>
      <c r="J30" s="74">
        <f t="shared" si="12"/>
        <v>0</v>
      </c>
      <c r="K30" s="74">
        <f t="shared" si="13"/>
        <v>0</v>
      </c>
      <c r="L30" s="75">
        <f t="shared" si="14"/>
        <v>0</v>
      </c>
      <c r="M30" s="76">
        <f t="shared" si="15"/>
        <v>0</v>
      </c>
      <c r="N30" s="77"/>
      <c r="O30" s="77"/>
      <c r="P30" s="77"/>
    </row>
    <row r="31" spans="1:16" s="58" customFormat="1" ht="15" customHeight="1" thickBot="1" x14ac:dyDescent="0.25">
      <c r="A31" s="384" t="s">
        <v>46</v>
      </c>
      <c r="B31" s="385"/>
      <c r="C31" s="385"/>
      <c r="D31" s="385"/>
      <c r="E31" s="385"/>
      <c r="F31" s="386"/>
      <c r="G31" s="85"/>
      <c r="H31" s="85"/>
      <c r="I31" s="85"/>
      <c r="J31" s="85"/>
      <c r="K31" s="85"/>
      <c r="L31" s="85"/>
      <c r="M31" s="110">
        <f>SUM(M29:M30)</f>
        <v>0</v>
      </c>
      <c r="N31" s="77"/>
      <c r="O31" s="77"/>
      <c r="P31" s="77"/>
    </row>
    <row r="32" spans="1:16" s="58" customFormat="1" ht="15" customHeight="1" x14ac:dyDescent="0.2">
      <c r="A32" s="87">
        <v>5</v>
      </c>
      <c r="B32" s="88" t="s">
        <v>63</v>
      </c>
      <c r="C32" s="89"/>
      <c r="D32" s="89"/>
      <c r="E32" s="90"/>
      <c r="F32" s="90"/>
      <c r="G32" s="91"/>
      <c r="H32" s="91"/>
      <c r="I32" s="91"/>
      <c r="J32" s="91"/>
      <c r="K32" s="91"/>
      <c r="L32" s="91"/>
      <c r="M32" s="57"/>
      <c r="N32" s="77"/>
      <c r="O32" s="77"/>
      <c r="P32" s="77"/>
    </row>
    <row r="33" spans="1:16" s="58" customFormat="1" ht="15" customHeight="1" x14ac:dyDescent="0.2">
      <c r="A33" s="111">
        <v>5.0999999999999996</v>
      </c>
      <c r="B33" s="112" t="s">
        <v>64</v>
      </c>
      <c r="C33" s="113"/>
      <c r="D33" s="113"/>
      <c r="E33" s="63"/>
      <c r="F33" s="63"/>
      <c r="G33" s="64"/>
      <c r="H33" s="64"/>
      <c r="I33" s="64"/>
      <c r="J33" s="64"/>
      <c r="K33" s="64"/>
      <c r="L33" s="65"/>
      <c r="M33" s="114"/>
      <c r="N33" s="77"/>
      <c r="O33" s="77"/>
      <c r="P33" s="77"/>
    </row>
    <row r="34" spans="1:16" ht="15" customHeight="1" x14ac:dyDescent="0.2">
      <c r="A34" s="115" t="s">
        <v>65</v>
      </c>
      <c r="B34" s="108" t="s">
        <v>66</v>
      </c>
      <c r="C34" s="116"/>
      <c r="D34" s="117"/>
      <c r="E34" s="118">
        <v>1</v>
      </c>
      <c r="F34" s="73" t="s">
        <v>5</v>
      </c>
      <c r="G34" s="74">
        <v>3200</v>
      </c>
      <c r="H34" s="74">
        <v>1000</v>
      </c>
      <c r="I34" s="74"/>
      <c r="J34" s="74">
        <f t="shared" ref="J34:J40" si="16">I34*G34</f>
        <v>0</v>
      </c>
      <c r="K34" s="74">
        <f t="shared" ref="K34:K40" si="17">I34</f>
        <v>0</v>
      </c>
      <c r="L34" s="75">
        <f t="shared" ref="L34:L40" si="18">K34*H34</f>
        <v>0</v>
      </c>
      <c r="M34" s="76">
        <f t="shared" ref="M34:M40" si="19">L34+J34</f>
        <v>0</v>
      </c>
      <c r="N34" s="77"/>
      <c r="O34" s="77"/>
      <c r="P34" s="77"/>
    </row>
    <row r="35" spans="1:16" s="58" customFormat="1" ht="15" customHeight="1" x14ac:dyDescent="0.2">
      <c r="A35" s="115" t="s">
        <v>67</v>
      </c>
      <c r="B35" s="108" t="s">
        <v>68</v>
      </c>
      <c r="C35" s="116"/>
      <c r="D35" s="117"/>
      <c r="E35" s="118">
        <v>1</v>
      </c>
      <c r="F35" s="73" t="s">
        <v>5</v>
      </c>
      <c r="G35" s="74">
        <v>3200</v>
      </c>
      <c r="H35" s="74">
        <v>1000</v>
      </c>
      <c r="I35" s="74"/>
      <c r="J35" s="74">
        <f t="shared" si="16"/>
        <v>0</v>
      </c>
      <c r="K35" s="74">
        <f t="shared" si="17"/>
        <v>0</v>
      </c>
      <c r="L35" s="75">
        <f t="shared" si="18"/>
        <v>0</v>
      </c>
      <c r="M35" s="76">
        <f t="shared" si="19"/>
        <v>0</v>
      </c>
      <c r="N35" s="77"/>
      <c r="O35" s="77"/>
      <c r="P35" s="77"/>
    </row>
    <row r="36" spans="1:16" s="58" customFormat="1" ht="15" customHeight="1" x14ac:dyDescent="0.2">
      <c r="A36" s="115" t="s">
        <v>69</v>
      </c>
      <c r="B36" s="108" t="s">
        <v>70</v>
      </c>
      <c r="C36" s="116"/>
      <c r="D36" s="117"/>
      <c r="E36" s="118">
        <v>1</v>
      </c>
      <c r="F36" s="73" t="s">
        <v>5</v>
      </c>
      <c r="G36" s="74">
        <v>4700</v>
      </c>
      <c r="H36" s="74">
        <v>1000</v>
      </c>
      <c r="I36" s="74"/>
      <c r="J36" s="74">
        <f t="shared" si="16"/>
        <v>0</v>
      </c>
      <c r="K36" s="74">
        <f t="shared" si="17"/>
        <v>0</v>
      </c>
      <c r="L36" s="75">
        <f t="shared" si="18"/>
        <v>0</v>
      </c>
      <c r="M36" s="76">
        <f t="shared" si="19"/>
        <v>0</v>
      </c>
      <c r="N36" s="77"/>
      <c r="O36" s="77"/>
      <c r="P36" s="77"/>
    </row>
    <row r="37" spans="1:16" s="58" customFormat="1" ht="15" customHeight="1" x14ac:dyDescent="0.2">
      <c r="A37" s="115" t="s">
        <v>71</v>
      </c>
      <c r="B37" s="108" t="s">
        <v>72</v>
      </c>
      <c r="C37" s="116"/>
      <c r="D37" s="117"/>
      <c r="E37" s="118">
        <v>1</v>
      </c>
      <c r="F37" s="73" t="s">
        <v>5</v>
      </c>
      <c r="G37" s="74">
        <v>5880</v>
      </c>
      <c r="H37" s="74">
        <v>1000</v>
      </c>
      <c r="I37" s="74"/>
      <c r="J37" s="74">
        <f t="shared" si="16"/>
        <v>0</v>
      </c>
      <c r="K37" s="74">
        <f t="shared" si="17"/>
        <v>0</v>
      </c>
      <c r="L37" s="75">
        <f t="shared" si="18"/>
        <v>0</v>
      </c>
      <c r="M37" s="76">
        <f t="shared" si="19"/>
        <v>0</v>
      </c>
      <c r="N37" s="77"/>
      <c r="O37" s="77"/>
      <c r="P37" s="77"/>
    </row>
    <row r="38" spans="1:16" s="58" customFormat="1" ht="15" customHeight="1" x14ac:dyDescent="0.2">
      <c r="A38" s="115" t="s">
        <v>73</v>
      </c>
      <c r="B38" s="108" t="s">
        <v>74</v>
      </c>
      <c r="C38" s="116"/>
      <c r="D38" s="117"/>
      <c r="E38" s="118">
        <v>1</v>
      </c>
      <c r="F38" s="73" t="s">
        <v>5</v>
      </c>
      <c r="G38" s="74">
        <v>3300</v>
      </c>
      <c r="H38" s="74">
        <v>1000</v>
      </c>
      <c r="I38" s="74"/>
      <c r="J38" s="74">
        <f t="shared" si="16"/>
        <v>0</v>
      </c>
      <c r="K38" s="74">
        <f t="shared" si="17"/>
        <v>0</v>
      </c>
      <c r="L38" s="75">
        <f t="shared" si="18"/>
        <v>0</v>
      </c>
      <c r="M38" s="76">
        <f t="shared" si="19"/>
        <v>0</v>
      </c>
      <c r="N38" s="77"/>
      <c r="O38" s="77"/>
      <c r="P38" s="77"/>
    </row>
    <row r="39" spans="1:16" s="58" customFormat="1" ht="15" customHeight="1" x14ac:dyDescent="0.2">
      <c r="A39" s="115" t="s">
        <v>75</v>
      </c>
      <c r="B39" s="108" t="s">
        <v>76</v>
      </c>
      <c r="C39" s="116"/>
      <c r="D39" s="117"/>
      <c r="E39" s="118">
        <v>3</v>
      </c>
      <c r="F39" s="73" t="s">
        <v>77</v>
      </c>
      <c r="G39" s="74">
        <v>5880</v>
      </c>
      <c r="H39" s="74">
        <v>1000</v>
      </c>
      <c r="I39" s="74"/>
      <c r="J39" s="74">
        <f t="shared" si="16"/>
        <v>0</v>
      </c>
      <c r="K39" s="74">
        <f t="shared" si="17"/>
        <v>0</v>
      </c>
      <c r="L39" s="75">
        <f t="shared" si="18"/>
        <v>0</v>
      </c>
      <c r="M39" s="76">
        <f t="shared" si="19"/>
        <v>0</v>
      </c>
      <c r="N39" s="77"/>
      <c r="O39" s="77"/>
      <c r="P39" s="77"/>
    </row>
    <row r="40" spans="1:16" s="58" customFormat="1" ht="15" customHeight="1" x14ac:dyDescent="0.2">
      <c r="A40" s="115" t="s">
        <v>78</v>
      </c>
      <c r="B40" s="108" t="s">
        <v>79</v>
      </c>
      <c r="C40" s="116"/>
      <c r="D40" s="117"/>
      <c r="E40" s="118">
        <v>1</v>
      </c>
      <c r="F40" s="73" t="s">
        <v>5</v>
      </c>
      <c r="G40" s="74">
        <v>7050</v>
      </c>
      <c r="H40" s="74">
        <v>1000</v>
      </c>
      <c r="I40" s="74"/>
      <c r="J40" s="74">
        <f t="shared" si="16"/>
        <v>0</v>
      </c>
      <c r="K40" s="74">
        <f t="shared" si="17"/>
        <v>0</v>
      </c>
      <c r="L40" s="75">
        <f t="shared" si="18"/>
        <v>0</v>
      </c>
      <c r="M40" s="76">
        <f t="shared" si="19"/>
        <v>0</v>
      </c>
      <c r="N40" s="77"/>
      <c r="O40" s="77"/>
      <c r="P40" s="77"/>
    </row>
    <row r="41" spans="1:16" s="58" customFormat="1" ht="15" customHeight="1" x14ac:dyDescent="0.2">
      <c r="A41" s="111">
        <v>5.2</v>
      </c>
      <c r="B41" s="112" t="s">
        <v>80</v>
      </c>
      <c r="C41" s="113"/>
      <c r="D41" s="113"/>
      <c r="E41" s="63"/>
      <c r="F41" s="63"/>
      <c r="G41" s="64"/>
      <c r="H41" s="64"/>
      <c r="I41" s="64"/>
      <c r="J41" s="64"/>
      <c r="K41" s="64"/>
      <c r="L41" s="65"/>
      <c r="M41" s="114"/>
      <c r="N41" s="77"/>
      <c r="O41" s="77"/>
      <c r="P41" s="77"/>
    </row>
    <row r="42" spans="1:16" s="58" customFormat="1" ht="15" customHeight="1" x14ac:dyDescent="0.2">
      <c r="A42" s="115" t="s">
        <v>81</v>
      </c>
      <c r="B42" s="108" t="s">
        <v>82</v>
      </c>
      <c r="C42" s="116"/>
      <c r="D42" s="117"/>
      <c r="E42" s="118">
        <v>1</v>
      </c>
      <c r="F42" s="73" t="s">
        <v>5</v>
      </c>
      <c r="G42" s="74">
        <v>4560</v>
      </c>
      <c r="H42" s="74">
        <v>1000</v>
      </c>
      <c r="I42" s="74"/>
      <c r="J42" s="74">
        <f t="shared" ref="J42:J44" si="20">I42*G42</f>
        <v>0</v>
      </c>
      <c r="K42" s="74">
        <f t="shared" ref="K42:K44" si="21">I42</f>
        <v>0</v>
      </c>
      <c r="L42" s="75">
        <f t="shared" ref="L42:L44" si="22">K42*H42</f>
        <v>0</v>
      </c>
      <c r="M42" s="76">
        <f t="shared" ref="M42:M44" si="23">L42+J42</f>
        <v>0</v>
      </c>
      <c r="N42" s="77"/>
      <c r="O42" s="77"/>
      <c r="P42" s="77"/>
    </row>
    <row r="43" spans="1:16" s="58" customFormat="1" ht="15" customHeight="1" x14ac:dyDescent="0.2">
      <c r="A43" s="115" t="s">
        <v>83</v>
      </c>
      <c r="B43" s="108" t="s">
        <v>84</v>
      </c>
      <c r="C43" s="116"/>
      <c r="D43" s="117"/>
      <c r="E43" s="118">
        <v>4</v>
      </c>
      <c r="F43" s="73" t="s">
        <v>77</v>
      </c>
      <c r="G43" s="74">
        <v>4560</v>
      </c>
      <c r="H43" s="74">
        <v>1000</v>
      </c>
      <c r="I43" s="74"/>
      <c r="J43" s="74">
        <f t="shared" si="20"/>
        <v>0</v>
      </c>
      <c r="K43" s="74">
        <f t="shared" si="21"/>
        <v>0</v>
      </c>
      <c r="L43" s="75">
        <f t="shared" si="22"/>
        <v>0</v>
      </c>
      <c r="M43" s="76">
        <f t="shared" si="23"/>
        <v>0</v>
      </c>
      <c r="N43" s="77"/>
      <c r="O43" s="77"/>
      <c r="P43" s="77"/>
    </row>
    <row r="44" spans="1:16" s="58" customFormat="1" ht="15" customHeight="1" x14ac:dyDescent="0.2">
      <c r="A44" s="115" t="s">
        <v>85</v>
      </c>
      <c r="B44" s="108" t="s">
        <v>86</v>
      </c>
      <c r="C44" s="116"/>
      <c r="D44" s="117"/>
      <c r="E44" s="118">
        <v>3</v>
      </c>
      <c r="F44" s="73" t="s">
        <v>77</v>
      </c>
      <c r="G44" s="74">
        <v>4560</v>
      </c>
      <c r="H44" s="74">
        <v>1000</v>
      </c>
      <c r="I44" s="74"/>
      <c r="J44" s="74">
        <f t="shared" si="20"/>
        <v>0</v>
      </c>
      <c r="K44" s="74">
        <f t="shared" si="21"/>
        <v>0</v>
      </c>
      <c r="L44" s="75">
        <f t="shared" si="22"/>
        <v>0</v>
      </c>
      <c r="M44" s="76">
        <f t="shared" si="23"/>
        <v>0</v>
      </c>
      <c r="N44" s="77"/>
      <c r="O44" s="77"/>
      <c r="P44" s="77"/>
    </row>
    <row r="45" spans="1:16" s="58" customFormat="1" ht="15" customHeight="1" x14ac:dyDescent="0.2">
      <c r="A45" s="111">
        <v>5.3</v>
      </c>
      <c r="B45" s="112" t="s">
        <v>87</v>
      </c>
      <c r="C45" s="113"/>
      <c r="D45" s="113"/>
      <c r="E45" s="63"/>
      <c r="F45" s="63"/>
      <c r="G45" s="64"/>
      <c r="H45" s="64"/>
      <c r="I45" s="64"/>
      <c r="J45" s="64"/>
      <c r="K45" s="64"/>
      <c r="L45" s="65"/>
      <c r="M45" s="114"/>
      <c r="N45" s="77"/>
      <c r="O45" s="77"/>
      <c r="P45" s="77"/>
    </row>
    <row r="46" spans="1:16" s="58" customFormat="1" ht="15" customHeight="1" x14ac:dyDescent="0.2">
      <c r="A46" s="115" t="s">
        <v>88</v>
      </c>
      <c r="B46" s="108" t="s">
        <v>89</v>
      </c>
      <c r="C46" s="116"/>
      <c r="D46" s="117"/>
      <c r="E46" s="118">
        <v>1</v>
      </c>
      <c r="F46" s="73" t="s">
        <v>5</v>
      </c>
      <c r="G46" s="74">
        <v>14900</v>
      </c>
      <c r="H46" s="74">
        <v>1000</v>
      </c>
      <c r="I46" s="74">
        <v>1</v>
      </c>
      <c r="J46" s="74">
        <f t="shared" ref="J46:J53" si="24">I46*G46</f>
        <v>14900</v>
      </c>
      <c r="K46" s="74">
        <f t="shared" ref="K46:K53" si="25">I46</f>
        <v>1</v>
      </c>
      <c r="L46" s="75">
        <f t="shared" ref="L46:L53" si="26">K46*H46</f>
        <v>1000</v>
      </c>
      <c r="M46" s="76">
        <f t="shared" ref="M46:M53" si="27">L46+J46</f>
        <v>15900</v>
      </c>
      <c r="N46" s="77">
        <v>1</v>
      </c>
      <c r="O46" s="77"/>
      <c r="P46" s="77"/>
    </row>
    <row r="47" spans="1:16" s="58" customFormat="1" ht="15" customHeight="1" x14ac:dyDescent="0.2">
      <c r="A47" s="115" t="s">
        <v>90</v>
      </c>
      <c r="B47" s="108" t="s">
        <v>91</v>
      </c>
      <c r="C47" s="116"/>
      <c r="D47" s="117"/>
      <c r="E47" s="118">
        <v>1</v>
      </c>
      <c r="F47" s="73" t="s">
        <v>5</v>
      </c>
      <c r="G47" s="74">
        <v>8700</v>
      </c>
      <c r="H47" s="74">
        <v>1000</v>
      </c>
      <c r="I47" s="74">
        <v>1</v>
      </c>
      <c r="J47" s="74">
        <f t="shared" si="24"/>
        <v>8700</v>
      </c>
      <c r="K47" s="74">
        <f t="shared" si="25"/>
        <v>1</v>
      </c>
      <c r="L47" s="75">
        <f t="shared" si="26"/>
        <v>1000</v>
      </c>
      <c r="M47" s="76">
        <f t="shared" si="27"/>
        <v>9700</v>
      </c>
      <c r="N47" s="77">
        <v>1</v>
      </c>
      <c r="O47" s="77"/>
      <c r="P47" s="77"/>
    </row>
    <row r="48" spans="1:16" s="58" customFormat="1" ht="15" customHeight="1" x14ac:dyDescent="0.2">
      <c r="A48" s="115" t="s">
        <v>92</v>
      </c>
      <c r="B48" s="108" t="s">
        <v>93</v>
      </c>
      <c r="C48" s="116"/>
      <c r="D48" s="117"/>
      <c r="E48" s="118">
        <v>3</v>
      </c>
      <c r="F48" s="73" t="s">
        <v>77</v>
      </c>
      <c r="G48" s="74">
        <v>5320</v>
      </c>
      <c r="H48" s="74">
        <v>1000</v>
      </c>
      <c r="I48" s="74">
        <v>0</v>
      </c>
      <c r="J48" s="74">
        <f t="shared" si="24"/>
        <v>0</v>
      </c>
      <c r="K48" s="74">
        <f t="shared" si="25"/>
        <v>0</v>
      </c>
      <c r="L48" s="75">
        <f t="shared" si="26"/>
        <v>0</v>
      </c>
      <c r="M48" s="76">
        <f t="shared" si="27"/>
        <v>0</v>
      </c>
      <c r="N48" s="77">
        <v>3</v>
      </c>
      <c r="O48" s="77"/>
      <c r="P48" s="77"/>
    </row>
    <row r="49" spans="1:16" s="58" customFormat="1" ht="15" customHeight="1" x14ac:dyDescent="0.2">
      <c r="A49" s="115" t="s">
        <v>94</v>
      </c>
      <c r="B49" s="108" t="s">
        <v>95</v>
      </c>
      <c r="C49" s="116"/>
      <c r="D49" s="117"/>
      <c r="E49" s="118">
        <v>1</v>
      </c>
      <c r="F49" s="73" t="s">
        <v>5</v>
      </c>
      <c r="G49" s="74">
        <v>3200</v>
      </c>
      <c r="H49" s="74">
        <v>1000</v>
      </c>
      <c r="I49" s="74">
        <v>1</v>
      </c>
      <c r="J49" s="74">
        <f t="shared" si="24"/>
        <v>3200</v>
      </c>
      <c r="K49" s="74">
        <f t="shared" si="25"/>
        <v>1</v>
      </c>
      <c r="L49" s="75">
        <f t="shared" si="26"/>
        <v>1000</v>
      </c>
      <c r="M49" s="76">
        <f t="shared" si="27"/>
        <v>4200</v>
      </c>
      <c r="N49" s="77">
        <v>1</v>
      </c>
      <c r="O49" s="77"/>
      <c r="P49" s="77"/>
    </row>
    <row r="50" spans="1:16" s="58" customFormat="1" ht="15" customHeight="1" x14ac:dyDescent="0.2">
      <c r="A50" s="115" t="s">
        <v>96</v>
      </c>
      <c r="B50" s="108" t="s">
        <v>97</v>
      </c>
      <c r="C50" s="116"/>
      <c r="D50" s="117"/>
      <c r="E50" s="118">
        <v>1</v>
      </c>
      <c r="F50" s="73" t="s">
        <v>5</v>
      </c>
      <c r="G50" s="74">
        <v>3200</v>
      </c>
      <c r="H50" s="74">
        <v>1000</v>
      </c>
      <c r="I50" s="74">
        <v>1</v>
      </c>
      <c r="J50" s="74">
        <f t="shared" si="24"/>
        <v>3200</v>
      </c>
      <c r="K50" s="74">
        <f t="shared" si="25"/>
        <v>1</v>
      </c>
      <c r="L50" s="75">
        <f t="shared" si="26"/>
        <v>1000</v>
      </c>
      <c r="M50" s="76">
        <f t="shared" si="27"/>
        <v>4200</v>
      </c>
      <c r="N50" s="77">
        <v>1</v>
      </c>
      <c r="O50" s="77"/>
      <c r="P50" s="77"/>
    </row>
    <row r="51" spans="1:16" s="58" customFormat="1" ht="15" customHeight="1" x14ac:dyDescent="0.2">
      <c r="A51" s="115" t="s">
        <v>98</v>
      </c>
      <c r="B51" s="108" t="s">
        <v>99</v>
      </c>
      <c r="C51" s="116"/>
      <c r="D51" s="117"/>
      <c r="E51" s="118">
        <v>1</v>
      </c>
      <c r="F51" s="73" t="s">
        <v>5</v>
      </c>
      <c r="G51" s="74">
        <v>4700</v>
      </c>
      <c r="H51" s="74">
        <v>1000</v>
      </c>
      <c r="I51" s="74">
        <v>1</v>
      </c>
      <c r="J51" s="74">
        <f t="shared" si="24"/>
        <v>4700</v>
      </c>
      <c r="K51" s="74">
        <f t="shared" si="25"/>
        <v>1</v>
      </c>
      <c r="L51" s="75">
        <f t="shared" si="26"/>
        <v>1000</v>
      </c>
      <c r="M51" s="76">
        <f t="shared" si="27"/>
        <v>5700</v>
      </c>
      <c r="N51" s="77">
        <v>1</v>
      </c>
      <c r="O51" s="77"/>
      <c r="P51" s="77"/>
    </row>
    <row r="52" spans="1:16" s="58" customFormat="1" ht="15" customHeight="1" x14ac:dyDescent="0.2">
      <c r="A52" s="115" t="s">
        <v>100</v>
      </c>
      <c r="B52" s="108" t="s">
        <v>101</v>
      </c>
      <c r="C52" s="116"/>
      <c r="D52" s="117"/>
      <c r="E52" s="118">
        <v>1</v>
      </c>
      <c r="F52" s="73" t="s">
        <v>5</v>
      </c>
      <c r="G52" s="74">
        <v>5850</v>
      </c>
      <c r="H52" s="74">
        <v>1000</v>
      </c>
      <c r="I52" s="74">
        <v>1</v>
      </c>
      <c r="J52" s="74">
        <f t="shared" si="24"/>
        <v>5850</v>
      </c>
      <c r="K52" s="74">
        <f t="shared" si="25"/>
        <v>1</v>
      </c>
      <c r="L52" s="75">
        <f t="shared" si="26"/>
        <v>1000</v>
      </c>
      <c r="M52" s="76">
        <f t="shared" si="27"/>
        <v>6850</v>
      </c>
      <c r="N52" s="77">
        <v>1</v>
      </c>
      <c r="O52" s="77"/>
      <c r="P52" s="77"/>
    </row>
    <row r="53" spans="1:16" s="58" customFormat="1" ht="15" customHeight="1" x14ac:dyDescent="0.2">
      <c r="A53" s="115" t="s">
        <v>102</v>
      </c>
      <c r="B53" s="108" t="s">
        <v>103</v>
      </c>
      <c r="C53" s="116"/>
      <c r="D53" s="117"/>
      <c r="E53" s="118">
        <v>1</v>
      </c>
      <c r="F53" s="73" t="s">
        <v>5</v>
      </c>
      <c r="G53" s="74">
        <v>3200</v>
      </c>
      <c r="H53" s="74">
        <v>1000</v>
      </c>
      <c r="I53" s="74">
        <v>1</v>
      </c>
      <c r="J53" s="74">
        <f t="shared" si="24"/>
        <v>3200</v>
      </c>
      <c r="K53" s="74">
        <f t="shared" si="25"/>
        <v>1</v>
      </c>
      <c r="L53" s="75">
        <f t="shared" si="26"/>
        <v>1000</v>
      </c>
      <c r="M53" s="76">
        <f t="shared" si="27"/>
        <v>4200</v>
      </c>
      <c r="N53" s="77">
        <v>1</v>
      </c>
      <c r="O53" s="77"/>
      <c r="P53" s="77"/>
    </row>
    <row r="54" spans="1:16" s="58" customFormat="1" ht="15" customHeight="1" x14ac:dyDescent="0.2">
      <c r="A54" s="111">
        <v>5.4</v>
      </c>
      <c r="B54" s="112" t="s">
        <v>104</v>
      </c>
      <c r="C54" s="113"/>
      <c r="D54" s="113"/>
      <c r="E54" s="63"/>
      <c r="F54" s="63"/>
      <c r="G54" s="64"/>
      <c r="H54" s="64"/>
      <c r="I54" s="64"/>
      <c r="J54" s="64"/>
      <c r="K54" s="64"/>
      <c r="L54" s="65"/>
      <c r="M54" s="114"/>
      <c r="N54" s="77"/>
      <c r="O54" s="77"/>
      <c r="P54" s="77"/>
    </row>
    <row r="55" spans="1:16" s="58" customFormat="1" ht="15" customHeight="1" thickBot="1" x14ac:dyDescent="0.25">
      <c r="A55" s="115" t="s">
        <v>105</v>
      </c>
      <c r="B55" s="108" t="s">
        <v>106</v>
      </c>
      <c r="C55" s="116"/>
      <c r="D55" s="117"/>
      <c r="E55" s="118">
        <v>7</v>
      </c>
      <c r="F55" s="73" t="s">
        <v>77</v>
      </c>
      <c r="G55" s="74">
        <v>1200</v>
      </c>
      <c r="H55" s="74">
        <v>500</v>
      </c>
      <c r="I55" s="74"/>
      <c r="J55" s="74">
        <f t="shared" ref="J55" si="28">I55*G55</f>
        <v>0</v>
      </c>
      <c r="K55" s="74">
        <f t="shared" ref="K55" si="29">I55</f>
        <v>0</v>
      </c>
      <c r="L55" s="75">
        <f t="shared" ref="L55" si="30">K55*H55</f>
        <v>0</v>
      </c>
      <c r="M55" s="76">
        <f t="shared" ref="M55" si="31">L55+J55</f>
        <v>0</v>
      </c>
      <c r="N55" s="77"/>
      <c r="O55" s="77"/>
      <c r="P55" s="77"/>
    </row>
    <row r="56" spans="1:16" s="58" customFormat="1" ht="15" customHeight="1" thickBot="1" x14ac:dyDescent="0.25">
      <c r="A56" s="384" t="s">
        <v>46</v>
      </c>
      <c r="B56" s="385"/>
      <c r="C56" s="385"/>
      <c r="D56" s="385"/>
      <c r="E56" s="385"/>
      <c r="F56" s="386"/>
      <c r="G56" s="85"/>
      <c r="H56" s="85"/>
      <c r="I56" s="85"/>
      <c r="J56" s="85"/>
      <c r="K56" s="85"/>
      <c r="L56" s="85"/>
      <c r="M56" s="86">
        <f>SUM(M34:M55)</f>
        <v>50750</v>
      </c>
      <c r="N56" s="77"/>
      <c r="O56" s="77"/>
      <c r="P56" s="77"/>
    </row>
    <row r="57" spans="1:16" s="58" customFormat="1" ht="15" customHeight="1" x14ac:dyDescent="0.2">
      <c r="A57" s="87">
        <v>6</v>
      </c>
      <c r="B57" s="88" t="s">
        <v>107</v>
      </c>
      <c r="C57" s="89"/>
      <c r="D57" s="89"/>
      <c r="E57" s="90"/>
      <c r="F57" s="90"/>
      <c r="G57" s="91"/>
      <c r="H57" s="91"/>
      <c r="I57" s="91"/>
      <c r="J57" s="91"/>
      <c r="K57" s="91"/>
      <c r="L57" s="91"/>
      <c r="M57" s="57"/>
      <c r="N57" s="77"/>
      <c r="O57" s="77"/>
      <c r="P57" s="77"/>
    </row>
    <row r="58" spans="1:16" s="58" customFormat="1" ht="15" customHeight="1" x14ac:dyDescent="0.2">
      <c r="A58" s="119">
        <v>6.1</v>
      </c>
      <c r="B58" s="120" t="s">
        <v>108</v>
      </c>
      <c r="C58" s="94"/>
      <c r="D58" s="95"/>
      <c r="E58" s="98">
        <v>1</v>
      </c>
      <c r="F58" s="98" t="s">
        <v>5</v>
      </c>
      <c r="G58" s="74">
        <v>215000</v>
      </c>
      <c r="H58" s="74">
        <v>8000</v>
      </c>
      <c r="I58" s="74"/>
      <c r="J58" s="74">
        <f t="shared" ref="J58:J59" si="32">I58*G58</f>
        <v>0</v>
      </c>
      <c r="K58" s="74">
        <f t="shared" ref="K58:K59" si="33">I58</f>
        <v>0</v>
      </c>
      <c r="L58" s="75">
        <f t="shared" ref="L58:L59" si="34">K58*H58</f>
        <v>0</v>
      </c>
      <c r="M58" s="76">
        <f t="shared" ref="M58:M59" si="35">L58+J58</f>
        <v>0</v>
      </c>
      <c r="N58" s="77"/>
      <c r="O58" s="77"/>
      <c r="P58" s="77"/>
    </row>
    <row r="59" spans="1:16" ht="15" customHeight="1" thickBot="1" x14ac:dyDescent="0.25">
      <c r="A59" s="107">
        <v>6.2</v>
      </c>
      <c r="B59" s="121" t="s">
        <v>109</v>
      </c>
      <c r="C59" s="122"/>
      <c r="D59" s="123"/>
      <c r="E59" s="109">
        <v>1</v>
      </c>
      <c r="F59" s="124" t="s">
        <v>43</v>
      </c>
      <c r="G59" s="74">
        <v>0</v>
      </c>
      <c r="H59" s="74">
        <v>90000</v>
      </c>
      <c r="I59" s="74"/>
      <c r="J59" s="74">
        <f t="shared" si="32"/>
        <v>0</v>
      </c>
      <c r="K59" s="74">
        <f t="shared" si="33"/>
        <v>0</v>
      </c>
      <c r="L59" s="75">
        <f t="shared" si="34"/>
        <v>0</v>
      </c>
      <c r="M59" s="76">
        <f t="shared" si="35"/>
        <v>0</v>
      </c>
      <c r="N59" s="77"/>
      <c r="O59" s="77"/>
      <c r="P59" s="77"/>
    </row>
    <row r="60" spans="1:16" s="67" customFormat="1" ht="15" customHeight="1" thickBot="1" x14ac:dyDescent="0.25">
      <c r="A60" s="384" t="s">
        <v>46</v>
      </c>
      <c r="B60" s="385"/>
      <c r="C60" s="385"/>
      <c r="D60" s="385"/>
      <c r="E60" s="385"/>
      <c r="F60" s="386"/>
      <c r="G60" s="85"/>
      <c r="H60" s="85"/>
      <c r="I60" s="85"/>
      <c r="J60" s="85"/>
      <c r="K60" s="85"/>
      <c r="L60" s="85"/>
      <c r="M60" s="86">
        <f>SUM(M58:M59)</f>
        <v>0</v>
      </c>
      <c r="N60" s="77"/>
      <c r="O60" s="77"/>
      <c r="P60" s="77"/>
    </row>
    <row r="61" spans="1:16" s="58" customFormat="1" ht="15" customHeight="1" x14ac:dyDescent="0.2">
      <c r="A61" s="125">
        <v>7</v>
      </c>
      <c r="B61" s="126" t="s">
        <v>110</v>
      </c>
      <c r="C61" s="127"/>
      <c r="D61" s="127"/>
      <c r="E61" s="128"/>
      <c r="F61" s="128"/>
      <c r="G61" s="128"/>
      <c r="H61" s="128"/>
      <c r="I61" s="128"/>
      <c r="J61" s="128"/>
      <c r="K61" s="128"/>
      <c r="L61" s="129"/>
      <c r="M61" s="130"/>
      <c r="N61" s="77"/>
      <c r="O61" s="77"/>
      <c r="P61" s="77"/>
    </row>
    <row r="62" spans="1:16" s="58" customFormat="1" ht="15" customHeight="1" x14ac:dyDescent="0.2">
      <c r="A62" s="92">
        <v>7.1</v>
      </c>
      <c r="B62" s="131" t="s">
        <v>111</v>
      </c>
      <c r="C62" s="132"/>
      <c r="D62" s="133"/>
      <c r="E62" s="109">
        <v>1</v>
      </c>
      <c r="F62" s="73" t="s">
        <v>5</v>
      </c>
      <c r="G62" s="74">
        <v>0</v>
      </c>
      <c r="H62" s="74">
        <v>35000</v>
      </c>
      <c r="I62" s="74"/>
      <c r="J62" s="74">
        <f t="shared" ref="J62:J65" si="36">I62*G62</f>
        <v>0</v>
      </c>
      <c r="K62" s="74">
        <f t="shared" ref="K62:K65" si="37">I62</f>
        <v>0</v>
      </c>
      <c r="L62" s="75">
        <f t="shared" ref="L62:L65" si="38">K62*H62</f>
        <v>0</v>
      </c>
      <c r="M62" s="76">
        <f t="shared" ref="M62:M65" si="39">L62+J62</f>
        <v>0</v>
      </c>
      <c r="N62" s="77"/>
      <c r="O62" s="77"/>
      <c r="P62" s="77"/>
    </row>
    <row r="63" spans="1:16" s="31" customFormat="1" ht="14.25" x14ac:dyDescent="0.2">
      <c r="A63" s="92">
        <v>7.2</v>
      </c>
      <c r="B63" s="69" t="s">
        <v>112</v>
      </c>
      <c r="C63" s="96"/>
      <c r="D63" s="97"/>
      <c r="E63" s="109">
        <v>1</v>
      </c>
      <c r="F63" s="73" t="s">
        <v>43</v>
      </c>
      <c r="G63" s="74">
        <v>0</v>
      </c>
      <c r="H63" s="74">
        <v>0</v>
      </c>
      <c r="I63" s="74"/>
      <c r="J63" s="74">
        <f t="shared" si="36"/>
        <v>0</v>
      </c>
      <c r="K63" s="74">
        <f t="shared" si="37"/>
        <v>0</v>
      </c>
      <c r="L63" s="75">
        <f t="shared" si="38"/>
        <v>0</v>
      </c>
      <c r="M63" s="76">
        <f t="shared" si="39"/>
        <v>0</v>
      </c>
      <c r="N63" s="77"/>
      <c r="O63" s="77"/>
      <c r="P63" s="77"/>
    </row>
    <row r="64" spans="1:16" s="58" customFormat="1" ht="15" customHeight="1" x14ac:dyDescent="0.2">
      <c r="A64" s="92">
        <v>7.3</v>
      </c>
      <c r="B64" s="134" t="s">
        <v>113</v>
      </c>
      <c r="C64" s="96"/>
      <c r="D64" s="97"/>
      <c r="E64" s="109">
        <v>1</v>
      </c>
      <c r="F64" s="73" t="s">
        <v>43</v>
      </c>
      <c r="G64" s="74">
        <v>0</v>
      </c>
      <c r="H64" s="74">
        <v>0</v>
      </c>
      <c r="I64" s="74"/>
      <c r="J64" s="74">
        <f t="shared" si="36"/>
        <v>0</v>
      </c>
      <c r="K64" s="74">
        <f t="shared" si="37"/>
        <v>0</v>
      </c>
      <c r="L64" s="75">
        <f t="shared" si="38"/>
        <v>0</v>
      </c>
      <c r="M64" s="76">
        <f t="shared" si="39"/>
        <v>0</v>
      </c>
      <c r="N64" s="77"/>
      <c r="O64" s="77"/>
      <c r="P64" s="77"/>
    </row>
    <row r="65" spans="1:16" s="58" customFormat="1" ht="15" customHeight="1" thickBot="1" x14ac:dyDescent="0.25">
      <c r="A65" s="92">
        <v>7.4</v>
      </c>
      <c r="B65" s="121" t="s">
        <v>114</v>
      </c>
      <c r="C65" s="122"/>
      <c r="D65" s="123"/>
      <c r="E65" s="109">
        <v>1</v>
      </c>
      <c r="F65" s="124" t="s">
        <v>43</v>
      </c>
      <c r="G65" s="74">
        <v>0</v>
      </c>
      <c r="H65" s="74">
        <v>15000</v>
      </c>
      <c r="I65" s="74"/>
      <c r="J65" s="74">
        <f t="shared" si="36"/>
        <v>0</v>
      </c>
      <c r="K65" s="74">
        <f t="shared" si="37"/>
        <v>0</v>
      </c>
      <c r="L65" s="75">
        <f t="shared" si="38"/>
        <v>0</v>
      </c>
      <c r="M65" s="76">
        <f t="shared" si="39"/>
        <v>0</v>
      </c>
      <c r="N65" s="77"/>
      <c r="O65" s="77"/>
      <c r="P65" s="77"/>
    </row>
    <row r="66" spans="1:16" s="58" customFormat="1" ht="15" customHeight="1" thickBot="1" x14ac:dyDescent="0.25">
      <c r="A66" s="387" t="s">
        <v>46</v>
      </c>
      <c r="B66" s="388"/>
      <c r="C66" s="388"/>
      <c r="D66" s="388"/>
      <c r="E66" s="388"/>
      <c r="F66" s="389"/>
      <c r="G66" s="135"/>
      <c r="H66" s="135"/>
      <c r="I66" s="135"/>
      <c r="J66" s="135"/>
      <c r="K66" s="135"/>
      <c r="L66" s="135"/>
      <c r="M66" s="86">
        <f>SUM(M62:M65)</f>
        <v>0</v>
      </c>
      <c r="N66" s="77"/>
      <c r="O66" s="77"/>
      <c r="P66" s="77"/>
    </row>
    <row r="67" spans="1:16" s="58" customFormat="1" ht="15" customHeight="1" x14ac:dyDescent="0.2">
      <c r="A67" s="87">
        <v>8</v>
      </c>
      <c r="B67" s="88" t="s">
        <v>115</v>
      </c>
      <c r="C67" s="89"/>
      <c r="D67" s="89"/>
      <c r="E67" s="90"/>
      <c r="F67" s="90"/>
      <c r="G67" s="91"/>
      <c r="H67" s="91"/>
      <c r="I67" s="91"/>
      <c r="J67" s="91"/>
      <c r="K67" s="91"/>
      <c r="L67" s="91"/>
      <c r="M67" s="57"/>
      <c r="N67" s="77"/>
      <c r="O67" s="77"/>
      <c r="P67" s="77"/>
    </row>
    <row r="68" spans="1:16" s="58" customFormat="1" ht="15" customHeight="1" thickBot="1" x14ac:dyDescent="0.25">
      <c r="A68" s="92">
        <v>8.1</v>
      </c>
      <c r="B68" s="108" t="s">
        <v>116</v>
      </c>
      <c r="C68" s="96"/>
      <c r="D68" s="97"/>
      <c r="E68" s="109">
        <v>1</v>
      </c>
      <c r="F68" s="73" t="s">
        <v>43</v>
      </c>
      <c r="G68" s="74">
        <v>0</v>
      </c>
      <c r="H68" s="74">
        <v>60000</v>
      </c>
      <c r="I68" s="74">
        <v>1</v>
      </c>
      <c r="J68" s="74">
        <f t="shared" ref="J68" si="40">I68*G68</f>
        <v>0</v>
      </c>
      <c r="K68" s="74">
        <f t="shared" ref="K68" si="41">I68</f>
        <v>1</v>
      </c>
      <c r="L68" s="75">
        <f t="shared" ref="L68" si="42">K68*H68</f>
        <v>60000</v>
      </c>
      <c r="M68" s="76">
        <f t="shared" ref="M68" si="43">L68+J68</f>
        <v>60000</v>
      </c>
      <c r="N68" s="77">
        <v>1</v>
      </c>
      <c r="O68" s="77"/>
      <c r="P68" s="77"/>
    </row>
    <row r="69" spans="1:16" ht="15" customHeight="1" thickBot="1" x14ac:dyDescent="0.25">
      <c r="A69" s="384" t="s">
        <v>46</v>
      </c>
      <c r="B69" s="385"/>
      <c r="C69" s="385"/>
      <c r="D69" s="385"/>
      <c r="E69" s="385"/>
      <c r="F69" s="386"/>
      <c r="G69" s="85"/>
      <c r="H69" s="85"/>
      <c r="I69" s="85"/>
      <c r="J69" s="85"/>
      <c r="K69" s="85"/>
      <c r="L69" s="85"/>
      <c r="M69" s="86">
        <f>SUM(M68)</f>
        <v>60000</v>
      </c>
      <c r="N69" s="77"/>
      <c r="O69" s="77"/>
      <c r="P69" s="77"/>
    </row>
    <row r="70" spans="1:16" s="58" customFormat="1" ht="15" customHeight="1" x14ac:dyDescent="0.2">
      <c r="A70" s="87">
        <v>9</v>
      </c>
      <c r="B70" s="88" t="s">
        <v>117</v>
      </c>
      <c r="C70" s="89"/>
      <c r="D70" s="89"/>
      <c r="E70" s="90"/>
      <c r="F70" s="90"/>
      <c r="G70" s="91"/>
      <c r="H70" s="91"/>
      <c r="I70" s="91"/>
      <c r="J70" s="91"/>
      <c r="K70" s="91"/>
      <c r="L70" s="91"/>
      <c r="M70" s="57"/>
      <c r="N70" s="77"/>
      <c r="O70" s="77"/>
      <c r="P70" s="77"/>
    </row>
    <row r="71" spans="1:16" s="58" customFormat="1" ht="15" customHeight="1" x14ac:dyDescent="0.2">
      <c r="A71" s="68">
        <v>9.1</v>
      </c>
      <c r="B71" s="69" t="s">
        <v>118</v>
      </c>
      <c r="C71" s="96"/>
      <c r="D71" s="96"/>
      <c r="E71" s="98">
        <v>1</v>
      </c>
      <c r="F71" s="136" t="s">
        <v>43</v>
      </c>
      <c r="G71" s="74">
        <v>0</v>
      </c>
      <c r="H71" s="74">
        <v>15000</v>
      </c>
      <c r="I71" s="74"/>
      <c r="J71" s="74">
        <f t="shared" ref="J71:J73" si="44">I71*G71</f>
        <v>0</v>
      </c>
      <c r="K71" s="74">
        <f t="shared" ref="K71:K73" si="45">I71</f>
        <v>0</v>
      </c>
      <c r="L71" s="75">
        <f t="shared" ref="L71:L73" si="46">K71*H71</f>
        <v>0</v>
      </c>
      <c r="M71" s="76">
        <f t="shared" ref="M71:M73" si="47">L71+J71</f>
        <v>0</v>
      </c>
      <c r="N71" s="77"/>
      <c r="O71" s="77"/>
      <c r="P71" s="77"/>
    </row>
    <row r="72" spans="1:16" ht="15" customHeight="1" x14ac:dyDescent="0.2">
      <c r="A72" s="68">
        <v>9.1999999999999993</v>
      </c>
      <c r="B72" s="69" t="s">
        <v>119</v>
      </c>
      <c r="C72" s="96"/>
      <c r="D72" s="96"/>
      <c r="E72" s="98">
        <v>1</v>
      </c>
      <c r="F72" s="136" t="s">
        <v>43</v>
      </c>
      <c r="G72" s="74">
        <v>0</v>
      </c>
      <c r="H72" s="74">
        <v>60000</v>
      </c>
      <c r="I72" s="74">
        <v>1</v>
      </c>
      <c r="J72" s="74">
        <f t="shared" si="44"/>
        <v>0</v>
      </c>
      <c r="K72" s="74">
        <f t="shared" si="45"/>
        <v>1</v>
      </c>
      <c r="L72" s="75">
        <f t="shared" si="46"/>
        <v>60000</v>
      </c>
      <c r="M72" s="76">
        <f t="shared" si="47"/>
        <v>60000</v>
      </c>
      <c r="N72" s="77">
        <v>1</v>
      </c>
      <c r="O72" s="77"/>
      <c r="P72" s="77"/>
    </row>
    <row r="73" spans="1:16" s="137" customFormat="1" ht="15" customHeight="1" thickBot="1" x14ac:dyDescent="0.25">
      <c r="A73" s="68">
        <v>9.3000000000000007</v>
      </c>
      <c r="B73" s="69" t="s">
        <v>120</v>
      </c>
      <c r="C73" s="96"/>
      <c r="D73" s="96"/>
      <c r="E73" s="109">
        <v>1</v>
      </c>
      <c r="F73" s="136" t="s">
        <v>43</v>
      </c>
      <c r="G73" s="74">
        <v>0</v>
      </c>
      <c r="H73" s="74">
        <v>15000</v>
      </c>
      <c r="I73" s="74">
        <v>1</v>
      </c>
      <c r="J73" s="74">
        <f t="shared" si="44"/>
        <v>0</v>
      </c>
      <c r="K73" s="74">
        <f t="shared" si="45"/>
        <v>1</v>
      </c>
      <c r="L73" s="75">
        <f t="shared" si="46"/>
        <v>15000</v>
      </c>
      <c r="M73" s="76">
        <f t="shared" si="47"/>
        <v>15000</v>
      </c>
      <c r="N73" s="77"/>
      <c r="O73" s="77"/>
      <c r="P73" s="77"/>
    </row>
    <row r="74" spans="1:16" s="137" customFormat="1" ht="15" customHeight="1" thickBot="1" x14ac:dyDescent="0.25">
      <c r="A74" s="384" t="s">
        <v>46</v>
      </c>
      <c r="B74" s="385"/>
      <c r="C74" s="385"/>
      <c r="D74" s="385"/>
      <c r="E74" s="385"/>
      <c r="F74" s="386"/>
      <c r="G74" s="85"/>
      <c r="H74" s="85"/>
      <c r="I74" s="85"/>
      <c r="J74" s="85"/>
      <c r="K74" s="85"/>
      <c r="L74" s="85"/>
      <c r="M74" s="86">
        <f>SUM(M71:M73)</f>
        <v>75000</v>
      </c>
      <c r="N74" s="77"/>
      <c r="O74" s="77"/>
      <c r="P74" s="77"/>
    </row>
    <row r="75" spans="1:16" s="137" customFormat="1" ht="15" customHeight="1" x14ac:dyDescent="0.2">
      <c r="A75" s="87">
        <v>10</v>
      </c>
      <c r="B75" s="88" t="s">
        <v>121</v>
      </c>
      <c r="C75" s="89"/>
      <c r="D75" s="89"/>
      <c r="E75" s="90"/>
      <c r="F75" s="90"/>
      <c r="G75" s="91"/>
      <c r="H75" s="91"/>
      <c r="I75" s="91"/>
      <c r="J75" s="91"/>
      <c r="K75" s="91"/>
      <c r="L75" s="91"/>
      <c r="M75" s="57"/>
      <c r="N75" s="77"/>
      <c r="O75" s="77"/>
      <c r="P75" s="77"/>
    </row>
    <row r="76" spans="1:16" s="58" customFormat="1" ht="15" customHeight="1" x14ac:dyDescent="0.2">
      <c r="A76" s="68">
        <v>10.1</v>
      </c>
      <c r="B76" s="106" t="s">
        <v>122</v>
      </c>
      <c r="C76" s="138"/>
      <c r="D76" s="139"/>
      <c r="E76" s="98">
        <v>1</v>
      </c>
      <c r="F76" s="136" t="s">
        <v>43</v>
      </c>
      <c r="G76" s="74">
        <v>0</v>
      </c>
      <c r="H76" s="74">
        <v>30000</v>
      </c>
      <c r="I76" s="74"/>
      <c r="J76" s="74">
        <f t="shared" ref="J76:J77" si="48">I76*G76</f>
        <v>0</v>
      </c>
      <c r="K76" s="74">
        <f t="shared" ref="K76:K77" si="49">I76</f>
        <v>0</v>
      </c>
      <c r="L76" s="75">
        <f t="shared" ref="L76:L77" si="50">K76*H76</f>
        <v>0</v>
      </c>
      <c r="M76" s="76">
        <f t="shared" ref="M76:M77" si="51">L76+J76</f>
        <v>0</v>
      </c>
      <c r="N76" s="77"/>
      <c r="O76" s="77"/>
      <c r="P76" s="77"/>
    </row>
    <row r="77" spans="1:16" ht="15" customHeight="1" thickBot="1" x14ac:dyDescent="0.25">
      <c r="A77" s="68">
        <v>10.199999999999999</v>
      </c>
      <c r="B77" s="106" t="s">
        <v>123</v>
      </c>
      <c r="C77" s="138"/>
      <c r="D77" s="140"/>
      <c r="E77" s="109">
        <v>1</v>
      </c>
      <c r="F77" s="136" t="s">
        <v>43</v>
      </c>
      <c r="G77" s="74">
        <v>0</v>
      </c>
      <c r="H77" s="74">
        <v>15000</v>
      </c>
      <c r="I77" s="74"/>
      <c r="J77" s="74">
        <f t="shared" si="48"/>
        <v>0</v>
      </c>
      <c r="K77" s="74">
        <f t="shared" si="49"/>
        <v>0</v>
      </c>
      <c r="L77" s="75">
        <f t="shared" si="50"/>
        <v>0</v>
      </c>
      <c r="M77" s="76">
        <f t="shared" si="51"/>
        <v>0</v>
      </c>
      <c r="N77" s="77"/>
      <c r="O77" s="77"/>
      <c r="P77" s="77"/>
    </row>
    <row r="78" spans="1:16" s="141" customFormat="1" ht="15" customHeight="1" thickBot="1" x14ac:dyDescent="0.25">
      <c r="A78" s="384" t="s">
        <v>124</v>
      </c>
      <c r="B78" s="385"/>
      <c r="C78" s="385"/>
      <c r="D78" s="385"/>
      <c r="E78" s="385"/>
      <c r="F78" s="386"/>
      <c r="G78" s="85"/>
      <c r="H78" s="85"/>
      <c r="I78" s="85"/>
      <c r="J78" s="85"/>
      <c r="K78" s="85"/>
      <c r="L78" s="85"/>
      <c r="M78" s="86">
        <f>SUM(M76:M77)</f>
        <v>0</v>
      </c>
      <c r="N78" s="77"/>
      <c r="O78" s="77"/>
      <c r="P78" s="77"/>
    </row>
    <row r="79" spans="1:16" s="141" customFormat="1" ht="15" customHeight="1" x14ac:dyDescent="0.2">
      <c r="A79" s="87">
        <v>11</v>
      </c>
      <c r="B79" s="88" t="s">
        <v>125</v>
      </c>
      <c r="C79" s="89"/>
      <c r="D79" s="89"/>
      <c r="E79" s="90"/>
      <c r="F79" s="90"/>
      <c r="G79" s="91"/>
      <c r="H79" s="91"/>
      <c r="I79" s="91"/>
      <c r="J79" s="91"/>
      <c r="K79" s="91"/>
      <c r="L79" s="91"/>
      <c r="M79" s="57"/>
      <c r="N79" s="77"/>
      <c r="O79" s="77"/>
      <c r="P79" s="77"/>
    </row>
    <row r="80" spans="1:16" s="58" customFormat="1" ht="15" customHeight="1" x14ac:dyDescent="0.2">
      <c r="A80" s="142">
        <v>11.1</v>
      </c>
      <c r="B80" s="106" t="s">
        <v>126</v>
      </c>
      <c r="C80" s="143"/>
      <c r="D80" s="144"/>
      <c r="E80" s="98">
        <v>1</v>
      </c>
      <c r="F80" s="136" t="s">
        <v>43</v>
      </c>
      <c r="G80" s="74">
        <v>0</v>
      </c>
      <c r="H80" s="74">
        <v>15000</v>
      </c>
      <c r="I80" s="74"/>
      <c r="J80" s="74">
        <f t="shared" ref="J80:J83" si="52">I80*G80</f>
        <v>0</v>
      </c>
      <c r="K80" s="74">
        <f t="shared" ref="K80:K83" si="53">I80</f>
        <v>0</v>
      </c>
      <c r="L80" s="75">
        <f t="shared" ref="L80:L83" si="54">K80*H80</f>
        <v>0</v>
      </c>
      <c r="M80" s="76">
        <f t="shared" ref="M80:M81" si="55">L80+J80</f>
        <v>0</v>
      </c>
      <c r="N80" s="77"/>
      <c r="O80" s="77"/>
      <c r="P80" s="77"/>
    </row>
    <row r="81" spans="1:16" ht="15" customHeight="1" x14ac:dyDescent="0.2">
      <c r="A81" s="142">
        <v>11.2</v>
      </c>
      <c r="B81" s="106" t="s">
        <v>127</v>
      </c>
      <c r="C81" s="143"/>
      <c r="D81" s="144"/>
      <c r="E81" s="98">
        <v>1</v>
      </c>
      <c r="F81" s="136" t="s">
        <v>43</v>
      </c>
      <c r="G81" s="74">
        <v>0</v>
      </c>
      <c r="H81" s="74">
        <v>10000</v>
      </c>
      <c r="I81" s="74">
        <v>1</v>
      </c>
      <c r="J81" s="74">
        <f t="shared" si="52"/>
        <v>0</v>
      </c>
      <c r="K81" s="74">
        <f t="shared" si="53"/>
        <v>1</v>
      </c>
      <c r="L81" s="75">
        <f t="shared" si="54"/>
        <v>10000</v>
      </c>
      <c r="M81" s="76">
        <f t="shared" si="55"/>
        <v>10000</v>
      </c>
      <c r="N81" s="77">
        <v>1</v>
      </c>
      <c r="O81" s="77"/>
      <c r="P81" s="77"/>
    </row>
    <row r="82" spans="1:16" s="58" customFormat="1" ht="15" customHeight="1" x14ac:dyDescent="0.2">
      <c r="A82" s="142">
        <v>11.3</v>
      </c>
      <c r="B82" s="106" t="s">
        <v>128</v>
      </c>
      <c r="C82" s="143"/>
      <c r="D82" s="144"/>
      <c r="E82" s="98">
        <v>1</v>
      </c>
      <c r="F82" s="136" t="s">
        <v>43</v>
      </c>
      <c r="G82" s="74">
        <v>0</v>
      </c>
      <c r="H82" s="74">
        <v>30000</v>
      </c>
      <c r="I82" s="74"/>
      <c r="J82" s="74">
        <f t="shared" si="52"/>
        <v>0</v>
      </c>
      <c r="K82" s="74">
        <f t="shared" si="53"/>
        <v>0</v>
      </c>
      <c r="L82" s="75">
        <f t="shared" si="54"/>
        <v>0</v>
      </c>
      <c r="M82" s="76">
        <f>L82+J82</f>
        <v>0</v>
      </c>
      <c r="N82" s="77"/>
      <c r="O82" s="77"/>
      <c r="P82" s="77"/>
    </row>
    <row r="83" spans="1:16" s="58" customFormat="1" ht="15" customHeight="1" thickBot="1" x14ac:dyDescent="0.25">
      <c r="A83" s="142">
        <v>11.4</v>
      </c>
      <c r="B83" s="106" t="s">
        <v>129</v>
      </c>
      <c r="C83" s="143"/>
      <c r="D83" s="144"/>
      <c r="E83" s="109">
        <v>1</v>
      </c>
      <c r="F83" s="136" t="s">
        <v>43</v>
      </c>
      <c r="G83" s="74">
        <v>0</v>
      </c>
      <c r="H83" s="74">
        <v>20000</v>
      </c>
      <c r="I83" s="74">
        <v>1</v>
      </c>
      <c r="J83" s="74">
        <f t="shared" si="52"/>
        <v>0</v>
      </c>
      <c r="K83" s="74">
        <f t="shared" si="53"/>
        <v>1</v>
      </c>
      <c r="L83" s="75">
        <f t="shared" si="54"/>
        <v>20000</v>
      </c>
      <c r="M83" s="76">
        <f>L83+J83</f>
        <v>20000</v>
      </c>
      <c r="N83" s="77">
        <v>1</v>
      </c>
      <c r="O83" s="77"/>
      <c r="P83" s="77"/>
    </row>
    <row r="84" spans="1:16" s="58" customFormat="1" ht="15" customHeight="1" thickBot="1" x14ac:dyDescent="0.25">
      <c r="A84" s="387" t="s">
        <v>46</v>
      </c>
      <c r="B84" s="388"/>
      <c r="C84" s="388"/>
      <c r="D84" s="388"/>
      <c r="E84" s="388"/>
      <c r="F84" s="389"/>
      <c r="G84" s="135"/>
      <c r="H84" s="135"/>
      <c r="I84" s="135"/>
      <c r="J84" s="135"/>
      <c r="K84" s="135"/>
      <c r="L84" s="135"/>
      <c r="M84" s="145">
        <f>SUM(M80:M83)</f>
        <v>30000</v>
      </c>
      <c r="N84" s="77"/>
      <c r="O84" s="77"/>
      <c r="P84" s="77"/>
    </row>
    <row r="85" spans="1:16" s="58" customFormat="1" ht="15" customHeight="1" thickBot="1" x14ac:dyDescent="0.25">
      <c r="A85" s="381" t="s">
        <v>130</v>
      </c>
      <c r="B85" s="382"/>
      <c r="C85" s="382"/>
      <c r="D85" s="382"/>
      <c r="E85" s="382"/>
      <c r="F85" s="382"/>
      <c r="G85" s="382"/>
      <c r="H85" s="382"/>
      <c r="I85" s="382"/>
      <c r="J85" s="382"/>
      <c r="K85" s="382"/>
      <c r="L85" s="383"/>
      <c r="M85" s="146">
        <f>M84+M78+M74+M69+M66+M60+M56+M31+M27+M23+M13</f>
        <v>215750</v>
      </c>
      <c r="N85" s="77"/>
      <c r="O85" s="77"/>
      <c r="P85" s="77"/>
    </row>
    <row r="86" spans="1:16" ht="13.5" thickBot="1" x14ac:dyDescent="0.25">
      <c r="A86" s="381" t="s">
        <v>14</v>
      </c>
      <c r="B86" s="382"/>
      <c r="C86" s="382"/>
      <c r="D86" s="382"/>
      <c r="E86" s="382"/>
      <c r="F86" s="382"/>
      <c r="G86" s="382"/>
      <c r="H86" s="382"/>
      <c r="I86" s="382"/>
      <c r="J86" s="382"/>
      <c r="K86" s="382"/>
      <c r="L86" s="383"/>
      <c r="M86" s="147">
        <f>ROUND(M87-M85,0)</f>
        <v>19978</v>
      </c>
    </row>
    <row r="87" spans="1:16" ht="15.75" customHeight="1" thickBot="1" x14ac:dyDescent="0.25">
      <c r="A87" s="381" t="s">
        <v>131</v>
      </c>
      <c r="B87" s="382"/>
      <c r="C87" s="382"/>
      <c r="D87" s="382"/>
      <c r="E87" s="382"/>
      <c r="F87" s="382"/>
      <c r="G87" s="382"/>
      <c r="H87" s="382"/>
      <c r="I87" s="382"/>
      <c r="J87" s="382"/>
      <c r="K87" s="382"/>
      <c r="L87" s="383"/>
      <c r="M87" s="147">
        <f>ROUND(M85/0.91525,0)</f>
        <v>235728</v>
      </c>
    </row>
    <row r="88" spans="1:16" ht="15.75" customHeight="1" x14ac:dyDescent="0.2"/>
  </sheetData>
  <mergeCells count="25">
    <mergeCell ref="A56:F56"/>
    <mergeCell ref="A5:A7"/>
    <mergeCell ref="B5:D7"/>
    <mergeCell ref="E5:H5"/>
    <mergeCell ref="I5:M5"/>
    <mergeCell ref="E6:E7"/>
    <mergeCell ref="F6:F7"/>
    <mergeCell ref="G6:G7"/>
    <mergeCell ref="H6:H7"/>
    <mergeCell ref="I6:J6"/>
    <mergeCell ref="K6:L6"/>
    <mergeCell ref="M6:M7"/>
    <mergeCell ref="A13:F13"/>
    <mergeCell ref="A23:F23"/>
    <mergeCell ref="A27:F27"/>
    <mergeCell ref="A31:F31"/>
    <mergeCell ref="A85:L85"/>
    <mergeCell ref="A86:L86"/>
    <mergeCell ref="A87:L87"/>
    <mergeCell ref="A60:F60"/>
    <mergeCell ref="A66:F66"/>
    <mergeCell ref="A69:F69"/>
    <mergeCell ref="A74:F74"/>
    <mergeCell ref="A78:F78"/>
    <mergeCell ref="A84:F84"/>
  </mergeCells>
  <printOptions horizontalCentered="1" gridLinesSet="0"/>
  <pageMargins left="0.5" right="0.25" top="0.75" bottom="0.53" header="0.5" footer="0.12"/>
  <pageSetup paperSize="9" scale="82" firstPageNumber="4" fitToHeight="0" orientation="landscape" useFirstPageNumber="1" r:id="rId1"/>
  <headerFooter alignWithMargins="0">
    <oddFooter xml:space="preserve">&amp;L&amp;"Arial,Bold"Fahim, Nanji &amp;&amp; deSouza (Pvt.) Ltd.
&amp;"Arial,Regular"Consulting Engineers&amp;R&amp;"Arial,Bold"Page -&amp;P&amp;9
</oddFooter>
  </headerFooter>
  <rowBreaks count="1" manualBreakCount="1">
    <brk id="66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D186"/>
  <sheetViews>
    <sheetView showGridLines="0" view="pageBreakPreview" topLeftCell="B73" zoomScaleNormal="85" zoomScaleSheetLayoutView="100" workbookViewId="0">
      <selection activeCell="K90" sqref="K90"/>
    </sheetView>
  </sheetViews>
  <sheetFormatPr defaultColWidth="9.140625" defaultRowHeight="12.75" x14ac:dyDescent="0.2"/>
  <cols>
    <col min="1" max="1" width="8.7109375" style="220" customWidth="1"/>
    <col min="2" max="2" width="58.7109375" style="219" customWidth="1"/>
    <col min="3" max="3" width="6.42578125" style="221" customWidth="1"/>
    <col min="4" max="4" width="5.28515625" style="221" customWidth="1"/>
    <col min="5" max="5" width="10.42578125" style="222" customWidth="1"/>
    <col min="6" max="6" width="9.85546875" style="222" customWidth="1"/>
    <col min="7" max="7" width="7.85546875" style="222" customWidth="1"/>
    <col min="8" max="8" width="11.28515625" style="222" customWidth="1"/>
    <col min="9" max="9" width="8.140625" style="222" customWidth="1"/>
    <col min="10" max="11" width="11.28515625" style="222" customWidth="1"/>
    <col min="12" max="16384" width="9.140625" style="219"/>
  </cols>
  <sheetData>
    <row r="1" spans="1:56" s="19" customFormat="1" ht="15" x14ac:dyDescent="0.2">
      <c r="A1" s="19" t="s">
        <v>22</v>
      </c>
      <c r="E1" s="45"/>
      <c r="F1" s="45"/>
      <c r="G1" s="45"/>
      <c r="H1" s="45"/>
      <c r="I1" s="45"/>
      <c r="J1" s="45"/>
      <c r="K1" s="45" t="s">
        <v>29</v>
      </c>
    </row>
    <row r="2" spans="1:56" s="19" customFormat="1" ht="15" x14ac:dyDescent="0.2">
      <c r="A2" s="151" t="s">
        <v>132</v>
      </c>
      <c r="E2" s="45"/>
      <c r="F2" s="45"/>
      <c r="G2" s="45"/>
      <c r="H2" s="45"/>
      <c r="I2" s="45"/>
      <c r="J2" s="45"/>
      <c r="K2" s="45" t="s">
        <v>31</v>
      </c>
    </row>
    <row r="3" spans="1:56" s="19" customFormat="1" ht="15" x14ac:dyDescent="0.2">
      <c r="A3" s="151"/>
      <c r="E3" s="45"/>
      <c r="F3" s="45"/>
      <c r="G3" s="45"/>
      <c r="H3" s="45"/>
      <c r="I3" s="45"/>
      <c r="J3" s="45"/>
      <c r="K3" s="45"/>
    </row>
    <row r="4" spans="1:56" s="19" customFormat="1" ht="15" x14ac:dyDescent="0.2">
      <c r="A4" s="415" t="s">
        <v>29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</row>
    <row r="5" spans="1:56" s="152" customFormat="1" ht="6.95" customHeight="1" thickBot="1" x14ac:dyDescent="0.25">
      <c r="A5" s="19"/>
      <c r="B5" s="19"/>
      <c r="C5" s="19"/>
      <c r="D5" s="19"/>
      <c r="E5" s="45"/>
      <c r="F5" s="45"/>
      <c r="G5" s="45"/>
      <c r="H5" s="45"/>
      <c r="I5" s="45"/>
      <c r="J5" s="45"/>
      <c r="K5" s="4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</row>
    <row r="6" spans="1:56" s="43" customFormat="1" ht="21.75" customHeight="1" x14ac:dyDescent="0.2">
      <c r="A6" s="416" t="s">
        <v>32</v>
      </c>
      <c r="B6" s="417" t="s">
        <v>3</v>
      </c>
      <c r="C6" s="420" t="s">
        <v>29</v>
      </c>
      <c r="D6" s="420"/>
      <c r="E6" s="420"/>
      <c r="F6" s="420"/>
      <c r="G6" s="421" t="s">
        <v>23</v>
      </c>
      <c r="H6" s="422"/>
      <c r="I6" s="422"/>
      <c r="J6" s="422"/>
      <c r="K6" s="423"/>
    </row>
    <row r="7" spans="1:56" s="43" customFormat="1" ht="21.75" customHeight="1" x14ac:dyDescent="0.2">
      <c r="A7" s="416"/>
      <c r="B7" s="418"/>
      <c r="C7" s="424" t="s">
        <v>1</v>
      </c>
      <c r="D7" s="417" t="s">
        <v>21</v>
      </c>
      <c r="E7" s="424" t="s">
        <v>33</v>
      </c>
      <c r="F7" s="424" t="s">
        <v>34</v>
      </c>
      <c r="G7" s="421" t="s">
        <v>24</v>
      </c>
      <c r="H7" s="423"/>
      <c r="I7" s="421" t="s">
        <v>20</v>
      </c>
      <c r="J7" s="423"/>
      <c r="K7" s="426" t="s">
        <v>25</v>
      </c>
    </row>
    <row r="8" spans="1:56" s="51" customFormat="1" ht="24.75" customHeight="1" x14ac:dyDescent="0.2">
      <c r="A8" s="416"/>
      <c r="B8" s="419"/>
      <c r="C8" s="425"/>
      <c r="D8" s="419"/>
      <c r="E8" s="425"/>
      <c r="F8" s="425"/>
      <c r="G8" s="153" t="s">
        <v>35</v>
      </c>
      <c r="H8" s="153" t="s">
        <v>4</v>
      </c>
      <c r="I8" s="153" t="s">
        <v>35</v>
      </c>
      <c r="J8" s="153" t="s">
        <v>4</v>
      </c>
      <c r="K8" s="401"/>
    </row>
    <row r="9" spans="1:56" s="67" customFormat="1" ht="14.25" customHeight="1" x14ac:dyDescent="0.2">
      <c r="A9" s="154">
        <v>1</v>
      </c>
      <c r="B9" s="155" t="s">
        <v>133</v>
      </c>
      <c r="C9" s="156"/>
      <c r="D9" s="156"/>
      <c r="E9" s="156"/>
      <c r="F9" s="156"/>
      <c r="G9" s="156"/>
      <c r="H9" s="156"/>
      <c r="I9" s="156"/>
      <c r="J9" s="156"/>
      <c r="K9" s="156"/>
    </row>
    <row r="10" spans="1:56" s="67" customFormat="1" ht="14.1" customHeight="1" x14ac:dyDescent="0.2">
      <c r="A10" s="157">
        <v>1.1000000000000001</v>
      </c>
      <c r="B10" s="61" t="s">
        <v>134</v>
      </c>
      <c r="C10" s="158">
        <v>5</v>
      </c>
      <c r="D10" s="159" t="s">
        <v>77</v>
      </c>
      <c r="E10" s="160">
        <v>9000</v>
      </c>
      <c r="F10" s="160">
        <v>1000</v>
      </c>
      <c r="G10" s="74"/>
      <c r="H10" s="74">
        <f>G10*E10</f>
        <v>0</v>
      </c>
      <c r="I10" s="74">
        <f>G10</f>
        <v>0</v>
      </c>
      <c r="J10" s="75">
        <f>I10*F10</f>
        <v>0</v>
      </c>
      <c r="K10" s="76">
        <f>J10+H10</f>
        <v>0</v>
      </c>
      <c r="L10" s="77"/>
      <c r="M10" s="77"/>
      <c r="N10" s="77"/>
    </row>
    <row r="11" spans="1:56" s="67" customFormat="1" ht="25.5" customHeight="1" x14ac:dyDescent="0.2">
      <c r="A11" s="157">
        <v>1.2</v>
      </c>
      <c r="B11" s="161" t="s">
        <v>135</v>
      </c>
      <c r="C11" s="158">
        <v>1</v>
      </c>
      <c r="D11" s="159" t="s">
        <v>43</v>
      </c>
      <c r="E11" s="160">
        <v>0</v>
      </c>
      <c r="F11" s="160">
        <v>35000</v>
      </c>
      <c r="G11" s="74"/>
      <c r="H11" s="74">
        <f>G11*E11</f>
        <v>0</v>
      </c>
      <c r="I11" s="74">
        <f>G11</f>
        <v>0</v>
      </c>
      <c r="J11" s="75">
        <f>I11*F11</f>
        <v>0</v>
      </c>
      <c r="K11" s="76">
        <f>J11+H11</f>
        <v>0</v>
      </c>
      <c r="L11" s="77"/>
      <c r="M11" s="77"/>
      <c r="N11" s="77"/>
    </row>
    <row r="12" spans="1:56" s="67" customFormat="1" ht="14.25" customHeight="1" thickBot="1" x14ac:dyDescent="0.25">
      <c r="A12" s="157">
        <v>1.3</v>
      </c>
      <c r="B12" s="61" t="s">
        <v>136</v>
      </c>
      <c r="C12" s="158" t="s">
        <v>137</v>
      </c>
      <c r="D12" s="162" t="s">
        <v>5</v>
      </c>
      <c r="E12" s="160">
        <v>0</v>
      </c>
      <c r="F12" s="160">
        <v>0</v>
      </c>
      <c r="G12" s="74"/>
      <c r="H12" s="74">
        <f>G12*E12</f>
        <v>0</v>
      </c>
      <c r="I12" s="74">
        <f>G12</f>
        <v>0</v>
      </c>
      <c r="J12" s="75">
        <f>I12*F12</f>
        <v>0</v>
      </c>
      <c r="K12" s="76">
        <f>J12+H12</f>
        <v>0</v>
      </c>
      <c r="L12" s="77"/>
      <c r="M12" s="77"/>
      <c r="N12" s="77"/>
    </row>
    <row r="13" spans="1:56" s="67" customFormat="1" ht="14.25" customHeight="1" thickBot="1" x14ac:dyDescent="0.25">
      <c r="A13" s="408" t="s">
        <v>124</v>
      </c>
      <c r="B13" s="409"/>
      <c r="C13" s="409"/>
      <c r="D13" s="409"/>
      <c r="E13" s="163"/>
      <c r="F13" s="163"/>
      <c r="G13" s="163"/>
      <c r="H13" s="163"/>
      <c r="I13" s="163"/>
      <c r="J13" s="163"/>
      <c r="K13" s="164">
        <f>SUM(K10:K12)</f>
        <v>0</v>
      </c>
      <c r="L13" s="77"/>
      <c r="M13" s="77"/>
      <c r="N13" s="77"/>
    </row>
    <row r="14" spans="1:56" s="67" customFormat="1" ht="14.25" customHeight="1" x14ac:dyDescent="0.2">
      <c r="A14" s="154">
        <v>2</v>
      </c>
      <c r="B14" s="165" t="s">
        <v>138</v>
      </c>
      <c r="C14" s="166"/>
      <c r="D14" s="166"/>
      <c r="E14" s="166"/>
      <c r="F14" s="167"/>
      <c r="G14" s="168"/>
      <c r="H14" s="168"/>
      <c r="I14" s="168"/>
      <c r="J14" s="168"/>
      <c r="K14" s="168"/>
      <c r="L14" s="77"/>
      <c r="M14" s="77"/>
      <c r="N14" s="77"/>
    </row>
    <row r="15" spans="1:56" s="67" customFormat="1" ht="14.25" customHeight="1" thickBot="1" x14ac:dyDescent="0.25">
      <c r="A15" s="157">
        <v>2.1</v>
      </c>
      <c r="B15" s="161" t="s">
        <v>139</v>
      </c>
      <c r="C15" s="169">
        <f>C10</f>
        <v>5</v>
      </c>
      <c r="D15" s="170" t="s">
        <v>77</v>
      </c>
      <c r="E15" s="160">
        <v>11000</v>
      </c>
      <c r="F15" s="160">
        <v>1000</v>
      </c>
      <c r="G15" s="74"/>
      <c r="H15" s="74">
        <f>G15*E15</f>
        <v>0</v>
      </c>
      <c r="I15" s="74">
        <f>G15</f>
        <v>0</v>
      </c>
      <c r="J15" s="75">
        <f>I15*F15</f>
        <v>0</v>
      </c>
      <c r="K15" s="76">
        <f>J15+H15</f>
        <v>0</v>
      </c>
      <c r="L15" s="77"/>
      <c r="M15" s="77"/>
      <c r="N15" s="77"/>
    </row>
    <row r="16" spans="1:56" s="67" customFormat="1" ht="14.25" customHeight="1" thickBot="1" x14ac:dyDescent="0.25">
      <c r="A16" s="408" t="s">
        <v>124</v>
      </c>
      <c r="B16" s="409"/>
      <c r="C16" s="409"/>
      <c r="D16" s="409"/>
      <c r="E16" s="171"/>
      <c r="F16" s="171"/>
      <c r="G16" s="171"/>
      <c r="H16" s="171"/>
      <c r="I16" s="171"/>
      <c r="J16" s="171"/>
      <c r="K16" s="164">
        <f>SUM(K15)</f>
        <v>0</v>
      </c>
      <c r="L16" s="77"/>
      <c r="M16" s="77"/>
      <c r="N16" s="77"/>
    </row>
    <row r="17" spans="1:14" s="67" customFormat="1" ht="14.25" customHeight="1" x14ac:dyDescent="0.2">
      <c r="A17" s="154">
        <v>3</v>
      </c>
      <c r="B17" s="165" t="s">
        <v>140</v>
      </c>
      <c r="C17" s="172"/>
      <c r="D17" s="172"/>
      <c r="E17" s="172"/>
      <c r="F17" s="172"/>
      <c r="G17" s="173"/>
      <c r="H17" s="173"/>
      <c r="I17" s="173"/>
      <c r="J17" s="173"/>
      <c r="K17" s="173"/>
      <c r="L17" s="77"/>
      <c r="M17" s="77"/>
      <c r="N17" s="77"/>
    </row>
    <row r="18" spans="1:14" s="67" customFormat="1" ht="14.25" customHeight="1" thickBot="1" x14ac:dyDescent="0.25">
      <c r="A18" s="157">
        <v>3.1</v>
      </c>
      <c r="B18" s="174" t="s">
        <v>141</v>
      </c>
      <c r="C18" s="158">
        <v>1</v>
      </c>
      <c r="D18" s="162" t="s">
        <v>5</v>
      </c>
      <c r="E18" s="160">
        <v>17000</v>
      </c>
      <c r="F18" s="160">
        <v>500</v>
      </c>
      <c r="G18" s="74"/>
      <c r="H18" s="74">
        <f>G18*E18</f>
        <v>0</v>
      </c>
      <c r="I18" s="74">
        <f>G18</f>
        <v>0</v>
      </c>
      <c r="J18" s="75">
        <f>I18*F18</f>
        <v>0</v>
      </c>
      <c r="K18" s="76">
        <f>J18+H18</f>
        <v>0</v>
      </c>
      <c r="L18" s="77"/>
      <c r="M18" s="77"/>
      <c r="N18" s="77"/>
    </row>
    <row r="19" spans="1:14" s="67" customFormat="1" ht="14.25" customHeight="1" thickBot="1" x14ac:dyDescent="0.25">
      <c r="A19" s="408" t="s">
        <v>124</v>
      </c>
      <c r="B19" s="409"/>
      <c r="C19" s="409"/>
      <c r="D19" s="409"/>
      <c r="E19" s="163"/>
      <c r="F19" s="163"/>
      <c r="G19" s="163"/>
      <c r="H19" s="163"/>
      <c r="I19" s="163"/>
      <c r="J19" s="163"/>
      <c r="K19" s="164">
        <f>SUM(K18)</f>
        <v>0</v>
      </c>
      <c r="L19" s="77"/>
      <c r="M19" s="77"/>
      <c r="N19" s="77"/>
    </row>
    <row r="20" spans="1:14" s="67" customFormat="1" ht="14.25" customHeight="1" thickBot="1" x14ac:dyDescent="0.25">
      <c r="A20" s="154">
        <v>4</v>
      </c>
      <c r="B20" s="165" t="s">
        <v>142</v>
      </c>
      <c r="C20" s="172"/>
      <c r="D20" s="172"/>
      <c r="E20" s="172"/>
      <c r="F20" s="172"/>
      <c r="G20" s="172"/>
      <c r="H20" s="172"/>
      <c r="I20" s="172"/>
      <c r="J20" s="172"/>
      <c r="K20" s="164"/>
      <c r="L20" s="77"/>
      <c r="M20" s="77"/>
      <c r="N20" s="77"/>
    </row>
    <row r="21" spans="1:14" s="67" customFormat="1" ht="14.25" customHeight="1" x14ac:dyDescent="0.2">
      <c r="A21" s="175">
        <v>4.0999999999999996</v>
      </c>
      <c r="B21" s="176" t="s">
        <v>143</v>
      </c>
      <c r="C21" s="177"/>
      <c r="D21" s="178"/>
      <c r="E21" s="179"/>
      <c r="F21" s="179"/>
      <c r="G21" s="179"/>
      <c r="H21" s="179"/>
      <c r="I21" s="179"/>
      <c r="J21" s="179"/>
      <c r="K21" s="179"/>
      <c r="L21" s="77"/>
      <c r="M21" s="77"/>
      <c r="N21" s="77"/>
    </row>
    <row r="22" spans="1:14" s="67" customFormat="1" ht="14.25" customHeight="1" x14ac:dyDescent="0.2">
      <c r="A22" s="157" t="s">
        <v>144</v>
      </c>
      <c r="B22" s="61" t="s">
        <v>145</v>
      </c>
      <c r="C22" s="180" t="s">
        <v>137</v>
      </c>
      <c r="D22" s="170" t="s">
        <v>40</v>
      </c>
      <c r="E22" s="160">
        <v>0</v>
      </c>
      <c r="F22" s="160">
        <v>0</v>
      </c>
      <c r="G22" s="74"/>
      <c r="H22" s="74">
        <f t="shared" ref="H22:H27" si="0">G22*E22</f>
        <v>0</v>
      </c>
      <c r="I22" s="74">
        <f t="shared" ref="I22:I27" si="1">G22</f>
        <v>0</v>
      </c>
      <c r="J22" s="75">
        <f t="shared" ref="J22:J27" si="2">I22*F22</f>
        <v>0</v>
      </c>
      <c r="K22" s="76">
        <f t="shared" ref="K22:K27" si="3">J22+H22</f>
        <v>0</v>
      </c>
      <c r="L22" s="77"/>
      <c r="M22" s="77"/>
      <c r="N22" s="77"/>
    </row>
    <row r="23" spans="1:14" s="67" customFormat="1" ht="14.25" customHeight="1" x14ac:dyDescent="0.2">
      <c r="A23" s="157" t="s">
        <v>146</v>
      </c>
      <c r="B23" s="61" t="s">
        <v>147</v>
      </c>
      <c r="C23" s="180" t="s">
        <v>137</v>
      </c>
      <c r="D23" s="170" t="s">
        <v>40</v>
      </c>
      <c r="E23" s="160">
        <v>0</v>
      </c>
      <c r="F23" s="160">
        <v>0</v>
      </c>
      <c r="G23" s="74"/>
      <c r="H23" s="74">
        <f t="shared" si="0"/>
        <v>0</v>
      </c>
      <c r="I23" s="74">
        <f t="shared" si="1"/>
        <v>0</v>
      </c>
      <c r="J23" s="75">
        <f t="shared" si="2"/>
        <v>0</v>
      </c>
      <c r="K23" s="76">
        <f t="shared" si="3"/>
        <v>0</v>
      </c>
      <c r="L23" s="77"/>
      <c r="M23" s="77"/>
      <c r="N23" s="77"/>
    </row>
    <row r="24" spans="1:14" s="67" customFormat="1" ht="14.25" customHeight="1" x14ac:dyDescent="0.2">
      <c r="A24" s="157" t="s">
        <v>148</v>
      </c>
      <c r="B24" s="61" t="s">
        <v>149</v>
      </c>
      <c r="C24" s="180" t="s">
        <v>137</v>
      </c>
      <c r="D24" s="170" t="s">
        <v>40</v>
      </c>
      <c r="E24" s="160">
        <v>0</v>
      </c>
      <c r="F24" s="160">
        <v>0</v>
      </c>
      <c r="G24" s="74"/>
      <c r="H24" s="74">
        <f t="shared" si="0"/>
        <v>0</v>
      </c>
      <c r="I24" s="74">
        <f t="shared" si="1"/>
        <v>0</v>
      </c>
      <c r="J24" s="75">
        <f t="shared" si="2"/>
        <v>0</v>
      </c>
      <c r="K24" s="76">
        <f t="shared" si="3"/>
        <v>0</v>
      </c>
      <c r="L24" s="77"/>
      <c r="M24" s="77"/>
      <c r="N24" s="77"/>
    </row>
    <row r="25" spans="1:14" s="67" customFormat="1" ht="14.25" customHeight="1" x14ac:dyDescent="0.2">
      <c r="A25" s="157" t="s">
        <v>150</v>
      </c>
      <c r="B25" s="61" t="s">
        <v>151</v>
      </c>
      <c r="C25" s="181" t="s">
        <v>137</v>
      </c>
      <c r="D25" s="170" t="s">
        <v>40</v>
      </c>
      <c r="E25" s="160">
        <v>0</v>
      </c>
      <c r="F25" s="160">
        <v>0</v>
      </c>
      <c r="G25" s="74"/>
      <c r="H25" s="74">
        <f t="shared" si="0"/>
        <v>0</v>
      </c>
      <c r="I25" s="74">
        <f t="shared" si="1"/>
        <v>0</v>
      </c>
      <c r="J25" s="75">
        <f t="shared" si="2"/>
        <v>0</v>
      </c>
      <c r="K25" s="76">
        <f t="shared" si="3"/>
        <v>0</v>
      </c>
      <c r="L25" s="77"/>
      <c r="M25" s="77"/>
      <c r="N25" s="77"/>
    </row>
    <row r="26" spans="1:14" s="67" customFormat="1" ht="14.25" customHeight="1" x14ac:dyDescent="0.2">
      <c r="A26" s="157" t="s">
        <v>152</v>
      </c>
      <c r="B26" s="61" t="s">
        <v>153</v>
      </c>
      <c r="C26" s="181" t="s">
        <v>137</v>
      </c>
      <c r="D26" s="170" t="s">
        <v>40</v>
      </c>
      <c r="E26" s="160">
        <v>0</v>
      </c>
      <c r="F26" s="160">
        <v>0</v>
      </c>
      <c r="G26" s="74"/>
      <c r="H26" s="74">
        <f t="shared" si="0"/>
        <v>0</v>
      </c>
      <c r="I26" s="74">
        <f t="shared" si="1"/>
        <v>0</v>
      </c>
      <c r="J26" s="75">
        <f t="shared" si="2"/>
        <v>0</v>
      </c>
      <c r="K26" s="76">
        <f t="shared" si="3"/>
        <v>0</v>
      </c>
      <c r="L26" s="77"/>
      <c r="M26" s="77"/>
      <c r="N26" s="77"/>
    </row>
    <row r="27" spans="1:14" s="67" customFormat="1" ht="14.25" customHeight="1" x14ac:dyDescent="0.2">
      <c r="A27" s="157" t="s">
        <v>154</v>
      </c>
      <c r="B27" s="61" t="s">
        <v>155</v>
      </c>
      <c r="C27" s="181" t="s">
        <v>137</v>
      </c>
      <c r="D27" s="170" t="s">
        <v>40</v>
      </c>
      <c r="E27" s="160">
        <v>0</v>
      </c>
      <c r="F27" s="160">
        <v>0</v>
      </c>
      <c r="G27" s="74"/>
      <c r="H27" s="74">
        <f t="shared" si="0"/>
        <v>0</v>
      </c>
      <c r="I27" s="74">
        <f t="shared" si="1"/>
        <v>0</v>
      </c>
      <c r="J27" s="75">
        <f t="shared" si="2"/>
        <v>0</v>
      </c>
      <c r="K27" s="76">
        <f t="shared" si="3"/>
        <v>0</v>
      </c>
      <c r="L27" s="77"/>
      <c r="M27" s="77"/>
      <c r="N27" s="77"/>
    </row>
    <row r="28" spans="1:14" s="67" customFormat="1" ht="14.25" customHeight="1" x14ac:dyDescent="0.2">
      <c r="A28" s="175">
        <v>4.2</v>
      </c>
      <c r="B28" s="176" t="s">
        <v>156</v>
      </c>
      <c r="C28" s="177"/>
      <c r="D28" s="178"/>
      <c r="E28" s="179"/>
      <c r="F28" s="179"/>
      <c r="G28" s="179"/>
      <c r="H28" s="179"/>
      <c r="I28" s="179"/>
      <c r="J28" s="179"/>
      <c r="K28" s="179"/>
      <c r="L28" s="77"/>
      <c r="M28" s="77"/>
      <c r="N28" s="77"/>
    </row>
    <row r="29" spans="1:14" s="67" customFormat="1" ht="14.25" customHeight="1" x14ac:dyDescent="0.2">
      <c r="A29" s="157" t="s">
        <v>157</v>
      </c>
      <c r="B29" s="61" t="s">
        <v>158</v>
      </c>
      <c r="C29" s="181" t="s">
        <v>137</v>
      </c>
      <c r="D29" s="170" t="s">
        <v>40</v>
      </c>
      <c r="E29" s="160">
        <v>6800</v>
      </c>
      <c r="F29" s="160">
        <v>1200</v>
      </c>
      <c r="G29" s="74"/>
      <c r="H29" s="74">
        <f t="shared" ref="H29:H32" si="4">G29*E29</f>
        <v>0</v>
      </c>
      <c r="I29" s="74">
        <f t="shared" ref="I29:I30" si="5">G29</f>
        <v>0</v>
      </c>
      <c r="J29" s="75">
        <f t="shared" ref="J29:J32" si="6">I29*F29</f>
        <v>0</v>
      </c>
      <c r="K29" s="76">
        <f t="shared" ref="K29:K32" si="7">J29+H29</f>
        <v>0</v>
      </c>
      <c r="L29" s="77"/>
      <c r="M29" s="77"/>
      <c r="N29" s="77"/>
    </row>
    <row r="30" spans="1:14" s="67" customFormat="1" ht="14.25" customHeight="1" x14ac:dyDescent="0.2">
      <c r="A30" s="157" t="s">
        <v>159</v>
      </c>
      <c r="B30" s="61" t="s">
        <v>160</v>
      </c>
      <c r="C30" s="180">
        <v>4</v>
      </c>
      <c r="D30" s="170" t="s">
        <v>40</v>
      </c>
      <c r="E30" s="160">
        <v>5750</v>
      </c>
      <c r="F30" s="160">
        <v>1000</v>
      </c>
      <c r="G30" s="105"/>
      <c r="H30" s="74">
        <f t="shared" si="4"/>
        <v>0</v>
      </c>
      <c r="I30" s="105">
        <f t="shared" si="5"/>
        <v>0</v>
      </c>
      <c r="J30" s="75">
        <f t="shared" si="6"/>
        <v>0</v>
      </c>
      <c r="K30" s="76">
        <f t="shared" si="7"/>
        <v>0</v>
      </c>
      <c r="L30" s="77"/>
      <c r="M30" s="77"/>
      <c r="N30" s="77"/>
    </row>
    <row r="31" spans="1:14" s="67" customFormat="1" ht="14.25" customHeight="1" x14ac:dyDescent="0.2">
      <c r="A31" s="157" t="s">
        <v>161</v>
      </c>
      <c r="B31" s="61" t="s">
        <v>162</v>
      </c>
      <c r="C31" s="181">
        <v>7</v>
      </c>
      <c r="D31" s="170" t="s">
        <v>40</v>
      </c>
      <c r="E31" s="160">
        <v>4800</v>
      </c>
      <c r="F31" s="160">
        <v>900</v>
      </c>
      <c r="G31" s="105"/>
      <c r="H31" s="74">
        <f t="shared" si="4"/>
        <v>0</v>
      </c>
      <c r="I31" s="105">
        <f>G31</f>
        <v>0</v>
      </c>
      <c r="J31" s="75">
        <f t="shared" si="6"/>
        <v>0</v>
      </c>
      <c r="K31" s="76">
        <f t="shared" si="7"/>
        <v>0</v>
      </c>
      <c r="L31" s="77"/>
      <c r="M31" s="77"/>
      <c r="N31" s="77"/>
    </row>
    <row r="32" spans="1:14" s="67" customFormat="1" ht="14.25" customHeight="1" thickBot="1" x14ac:dyDescent="0.25">
      <c r="A32" s="157" t="s">
        <v>163</v>
      </c>
      <c r="B32" s="61" t="s">
        <v>164</v>
      </c>
      <c r="C32" s="180">
        <v>44</v>
      </c>
      <c r="D32" s="170" t="s">
        <v>40</v>
      </c>
      <c r="E32" s="160">
        <v>3250</v>
      </c>
      <c r="F32" s="160">
        <v>800</v>
      </c>
      <c r="G32" s="105"/>
      <c r="H32" s="74">
        <f t="shared" si="4"/>
        <v>0</v>
      </c>
      <c r="I32" s="105">
        <f>G32</f>
        <v>0</v>
      </c>
      <c r="J32" s="75">
        <f t="shared" si="6"/>
        <v>0</v>
      </c>
      <c r="K32" s="76">
        <f t="shared" si="7"/>
        <v>0</v>
      </c>
      <c r="L32" s="77"/>
      <c r="M32" s="77"/>
      <c r="N32" s="77"/>
    </row>
    <row r="33" spans="1:14" s="67" customFormat="1" ht="14.25" customHeight="1" thickBot="1" x14ac:dyDescent="0.25">
      <c r="A33" s="408" t="s">
        <v>124</v>
      </c>
      <c r="B33" s="409"/>
      <c r="C33" s="409"/>
      <c r="D33" s="409"/>
      <c r="E33" s="163"/>
      <c r="F33" s="163"/>
      <c r="G33" s="163"/>
      <c r="H33" s="163"/>
      <c r="I33" s="163"/>
      <c r="J33" s="163"/>
      <c r="K33" s="164">
        <f>SUM(K22:K32)</f>
        <v>0</v>
      </c>
      <c r="L33" s="77"/>
      <c r="M33" s="77"/>
      <c r="N33" s="77"/>
    </row>
    <row r="34" spans="1:14" s="67" customFormat="1" ht="14.25" customHeight="1" x14ac:dyDescent="0.2">
      <c r="A34" s="154">
        <v>5</v>
      </c>
      <c r="B34" s="165" t="s">
        <v>165</v>
      </c>
      <c r="C34" s="166"/>
      <c r="D34" s="166"/>
      <c r="E34" s="167"/>
      <c r="F34" s="167"/>
      <c r="G34" s="167"/>
      <c r="H34" s="167"/>
      <c r="I34" s="167"/>
      <c r="J34" s="167"/>
      <c r="K34" s="167"/>
      <c r="L34" s="77"/>
      <c r="M34" s="77"/>
      <c r="N34" s="77"/>
    </row>
    <row r="35" spans="1:14" s="67" customFormat="1" ht="14.25" customHeight="1" x14ac:dyDescent="0.2">
      <c r="A35" s="175">
        <v>5.0999999999999996</v>
      </c>
      <c r="B35" s="182" t="s">
        <v>166</v>
      </c>
      <c r="C35" s="183"/>
      <c r="D35" s="184"/>
      <c r="E35" s="185"/>
      <c r="F35" s="185"/>
      <c r="G35" s="185"/>
      <c r="H35" s="185"/>
      <c r="I35" s="185"/>
      <c r="J35" s="185"/>
      <c r="K35" s="185"/>
      <c r="L35" s="77"/>
      <c r="M35" s="77"/>
      <c r="N35" s="77"/>
    </row>
    <row r="36" spans="1:14" s="189" customFormat="1" ht="14.25" customHeight="1" x14ac:dyDescent="0.2">
      <c r="A36" s="186" t="s">
        <v>65</v>
      </c>
      <c r="B36" s="61" t="s">
        <v>147</v>
      </c>
      <c r="C36" s="187" t="s">
        <v>137</v>
      </c>
      <c r="D36" s="188" t="s">
        <v>5</v>
      </c>
      <c r="E36" s="160">
        <v>0</v>
      </c>
      <c r="F36" s="160">
        <v>0</v>
      </c>
      <c r="G36" s="74"/>
      <c r="H36" s="74">
        <f t="shared" ref="H36:H40" si="8">G36*E36</f>
        <v>0</v>
      </c>
      <c r="I36" s="105">
        <f t="shared" ref="I36:I57" si="9">G36</f>
        <v>0</v>
      </c>
      <c r="J36" s="75">
        <f t="shared" ref="J36:J40" si="10">I36*F36</f>
        <v>0</v>
      </c>
      <c r="K36" s="76">
        <f t="shared" ref="K36:K40" si="11">J36+H36</f>
        <v>0</v>
      </c>
      <c r="L36" s="77"/>
      <c r="M36" s="77"/>
      <c r="N36" s="77"/>
    </row>
    <row r="37" spans="1:14" s="67" customFormat="1" ht="14.25" customHeight="1" x14ac:dyDescent="0.2">
      <c r="A37" s="186" t="s">
        <v>67</v>
      </c>
      <c r="B37" s="61" t="s">
        <v>149</v>
      </c>
      <c r="C37" s="187" t="s">
        <v>137</v>
      </c>
      <c r="D37" s="188" t="s">
        <v>5</v>
      </c>
      <c r="E37" s="160">
        <v>0</v>
      </c>
      <c r="F37" s="160">
        <v>0</v>
      </c>
      <c r="G37" s="74"/>
      <c r="H37" s="74">
        <f t="shared" si="8"/>
        <v>0</v>
      </c>
      <c r="I37" s="105">
        <f t="shared" si="9"/>
        <v>0</v>
      </c>
      <c r="J37" s="75">
        <f t="shared" si="10"/>
        <v>0</v>
      </c>
      <c r="K37" s="76">
        <f t="shared" si="11"/>
        <v>0</v>
      </c>
      <c r="L37" s="77"/>
      <c r="M37" s="77"/>
      <c r="N37" s="77"/>
    </row>
    <row r="38" spans="1:14" s="67" customFormat="1" ht="14.25" customHeight="1" x14ac:dyDescent="0.2">
      <c r="A38" s="186" t="s">
        <v>69</v>
      </c>
      <c r="B38" s="61" t="s">
        <v>151</v>
      </c>
      <c r="C38" s="187" t="s">
        <v>137</v>
      </c>
      <c r="D38" s="188" t="s">
        <v>5</v>
      </c>
      <c r="E38" s="160">
        <v>0</v>
      </c>
      <c r="F38" s="160">
        <v>0</v>
      </c>
      <c r="G38" s="74"/>
      <c r="H38" s="74">
        <f t="shared" si="8"/>
        <v>0</v>
      </c>
      <c r="I38" s="105">
        <f t="shared" si="9"/>
        <v>0</v>
      </c>
      <c r="J38" s="75">
        <f t="shared" si="10"/>
        <v>0</v>
      </c>
      <c r="K38" s="76">
        <f t="shared" si="11"/>
        <v>0</v>
      </c>
      <c r="L38" s="77"/>
      <c r="M38" s="77"/>
      <c r="N38" s="77"/>
    </row>
    <row r="39" spans="1:14" s="189" customFormat="1" ht="14.25" customHeight="1" x14ac:dyDescent="0.2">
      <c r="A39" s="186" t="s">
        <v>71</v>
      </c>
      <c r="B39" s="61" t="s">
        <v>153</v>
      </c>
      <c r="C39" s="187" t="s">
        <v>137</v>
      </c>
      <c r="D39" s="188" t="s">
        <v>5</v>
      </c>
      <c r="E39" s="160">
        <v>0</v>
      </c>
      <c r="F39" s="160">
        <v>0</v>
      </c>
      <c r="G39" s="74"/>
      <c r="H39" s="74">
        <f t="shared" si="8"/>
        <v>0</v>
      </c>
      <c r="I39" s="105">
        <f t="shared" si="9"/>
        <v>0</v>
      </c>
      <c r="J39" s="75">
        <f t="shared" si="10"/>
        <v>0</v>
      </c>
      <c r="K39" s="76">
        <f t="shared" si="11"/>
        <v>0</v>
      </c>
      <c r="L39" s="77"/>
      <c r="M39" s="77"/>
      <c r="N39" s="77"/>
    </row>
    <row r="40" spans="1:14" s="67" customFormat="1" ht="14.25" customHeight="1" x14ac:dyDescent="0.2">
      <c r="A40" s="186" t="s">
        <v>73</v>
      </c>
      <c r="B40" s="61" t="s">
        <v>155</v>
      </c>
      <c r="C40" s="187" t="s">
        <v>137</v>
      </c>
      <c r="D40" s="188" t="s">
        <v>5</v>
      </c>
      <c r="E40" s="160">
        <v>0</v>
      </c>
      <c r="F40" s="160">
        <v>0</v>
      </c>
      <c r="G40" s="74"/>
      <c r="H40" s="74">
        <f t="shared" si="8"/>
        <v>0</v>
      </c>
      <c r="I40" s="105">
        <f t="shared" si="9"/>
        <v>0</v>
      </c>
      <c r="J40" s="75">
        <f t="shared" si="10"/>
        <v>0</v>
      </c>
      <c r="K40" s="76">
        <f t="shared" si="11"/>
        <v>0</v>
      </c>
      <c r="L40" s="77"/>
      <c r="M40" s="77"/>
      <c r="N40" s="77"/>
    </row>
    <row r="41" spans="1:14" s="67" customFormat="1" ht="14.25" customHeight="1" x14ac:dyDescent="0.2">
      <c r="A41" s="175">
        <v>5.2</v>
      </c>
      <c r="B41" s="182" t="s">
        <v>167</v>
      </c>
      <c r="C41" s="183"/>
      <c r="D41" s="184"/>
      <c r="E41" s="185"/>
      <c r="F41" s="185"/>
      <c r="G41" s="185"/>
      <c r="H41" s="185"/>
      <c r="I41" s="105"/>
      <c r="J41" s="185"/>
      <c r="K41" s="185"/>
      <c r="L41" s="77"/>
      <c r="M41" s="77"/>
      <c r="N41" s="77"/>
    </row>
    <row r="42" spans="1:14" s="189" customFormat="1" ht="14.25" customHeight="1" x14ac:dyDescent="0.2">
      <c r="A42" s="186" t="s">
        <v>81</v>
      </c>
      <c r="B42" s="61" t="s">
        <v>147</v>
      </c>
      <c r="C42" s="187" t="s">
        <v>137</v>
      </c>
      <c r="D42" s="188" t="s">
        <v>5</v>
      </c>
      <c r="E42" s="160">
        <v>0</v>
      </c>
      <c r="F42" s="160">
        <v>0</v>
      </c>
      <c r="G42" s="74"/>
      <c r="H42" s="74">
        <f t="shared" ref="H42:H46" si="12">G42*E42</f>
        <v>0</v>
      </c>
      <c r="I42" s="105">
        <f t="shared" si="9"/>
        <v>0</v>
      </c>
      <c r="J42" s="75">
        <f t="shared" ref="J42:J46" si="13">I42*F42</f>
        <v>0</v>
      </c>
      <c r="K42" s="76">
        <f t="shared" ref="K42:K46" si="14">J42+H42</f>
        <v>0</v>
      </c>
      <c r="L42" s="77"/>
      <c r="M42" s="77"/>
      <c r="N42" s="77"/>
    </row>
    <row r="43" spans="1:14" s="67" customFormat="1" ht="14.25" customHeight="1" x14ac:dyDescent="0.2">
      <c r="A43" s="186" t="s">
        <v>83</v>
      </c>
      <c r="B43" s="61" t="s">
        <v>149</v>
      </c>
      <c r="C43" s="187" t="s">
        <v>137</v>
      </c>
      <c r="D43" s="188" t="s">
        <v>5</v>
      </c>
      <c r="E43" s="160">
        <v>0</v>
      </c>
      <c r="F43" s="160">
        <v>0</v>
      </c>
      <c r="G43" s="74"/>
      <c r="H43" s="74">
        <f t="shared" si="12"/>
        <v>0</v>
      </c>
      <c r="I43" s="105">
        <f t="shared" si="9"/>
        <v>0</v>
      </c>
      <c r="J43" s="75">
        <f t="shared" si="13"/>
        <v>0</v>
      </c>
      <c r="K43" s="76">
        <f t="shared" si="14"/>
        <v>0</v>
      </c>
      <c r="L43" s="77"/>
      <c r="M43" s="77"/>
      <c r="N43" s="77"/>
    </row>
    <row r="44" spans="1:14" s="189" customFormat="1" ht="14.25" customHeight="1" x14ac:dyDescent="0.2">
      <c r="A44" s="186" t="s">
        <v>85</v>
      </c>
      <c r="B44" s="61" t="s">
        <v>151</v>
      </c>
      <c r="C44" s="187" t="s">
        <v>137</v>
      </c>
      <c r="D44" s="188" t="s">
        <v>5</v>
      </c>
      <c r="E44" s="160">
        <v>0</v>
      </c>
      <c r="F44" s="160">
        <v>0</v>
      </c>
      <c r="G44" s="74"/>
      <c r="H44" s="74">
        <f t="shared" si="12"/>
        <v>0</v>
      </c>
      <c r="I44" s="105">
        <f t="shared" si="9"/>
        <v>0</v>
      </c>
      <c r="J44" s="75">
        <f t="shared" si="13"/>
        <v>0</v>
      </c>
      <c r="K44" s="76">
        <f t="shared" si="14"/>
        <v>0</v>
      </c>
      <c r="L44" s="77"/>
      <c r="M44" s="77"/>
      <c r="N44" s="77"/>
    </row>
    <row r="45" spans="1:14" s="67" customFormat="1" ht="14.25" customHeight="1" x14ac:dyDescent="0.2">
      <c r="A45" s="186" t="s">
        <v>168</v>
      </c>
      <c r="B45" s="61" t="s">
        <v>153</v>
      </c>
      <c r="C45" s="187" t="s">
        <v>137</v>
      </c>
      <c r="D45" s="188" t="s">
        <v>5</v>
      </c>
      <c r="E45" s="160">
        <v>0</v>
      </c>
      <c r="F45" s="160">
        <v>0</v>
      </c>
      <c r="G45" s="74"/>
      <c r="H45" s="74">
        <f t="shared" si="12"/>
        <v>0</v>
      </c>
      <c r="I45" s="105">
        <f t="shared" si="9"/>
        <v>0</v>
      </c>
      <c r="J45" s="75">
        <f t="shared" si="13"/>
        <v>0</v>
      </c>
      <c r="K45" s="76">
        <f t="shared" si="14"/>
        <v>0</v>
      </c>
      <c r="L45" s="77"/>
      <c r="M45" s="77"/>
      <c r="N45" s="77"/>
    </row>
    <row r="46" spans="1:14" s="67" customFormat="1" ht="14.25" customHeight="1" x14ac:dyDescent="0.2">
      <c r="A46" s="186" t="s">
        <v>169</v>
      </c>
      <c r="B46" s="61" t="s">
        <v>155</v>
      </c>
      <c r="C46" s="187" t="s">
        <v>137</v>
      </c>
      <c r="D46" s="188" t="s">
        <v>5</v>
      </c>
      <c r="E46" s="160">
        <v>0</v>
      </c>
      <c r="F46" s="160">
        <v>0</v>
      </c>
      <c r="G46" s="74"/>
      <c r="H46" s="74">
        <f t="shared" si="12"/>
        <v>0</v>
      </c>
      <c r="I46" s="105">
        <f t="shared" si="9"/>
        <v>0</v>
      </c>
      <c r="J46" s="75">
        <f t="shared" si="13"/>
        <v>0</v>
      </c>
      <c r="K46" s="76">
        <f t="shared" si="14"/>
        <v>0</v>
      </c>
      <c r="L46" s="77"/>
      <c r="M46" s="77"/>
      <c r="N46" s="77"/>
    </row>
    <row r="47" spans="1:14" s="67" customFormat="1" ht="14.25" customHeight="1" x14ac:dyDescent="0.2">
      <c r="A47" s="175">
        <v>5.3</v>
      </c>
      <c r="B47" s="182" t="s">
        <v>170</v>
      </c>
      <c r="C47" s="183"/>
      <c r="D47" s="184"/>
      <c r="E47" s="185"/>
      <c r="F47" s="185"/>
      <c r="G47" s="185"/>
      <c r="H47" s="185"/>
      <c r="I47" s="185"/>
      <c r="J47" s="185"/>
      <c r="K47" s="185"/>
      <c r="L47" s="77"/>
      <c r="M47" s="77"/>
      <c r="N47" s="77"/>
    </row>
    <row r="48" spans="1:14" s="189" customFormat="1" ht="14.25" customHeight="1" x14ac:dyDescent="0.2">
      <c r="A48" s="186" t="s">
        <v>88</v>
      </c>
      <c r="B48" s="61" t="s">
        <v>147</v>
      </c>
      <c r="C48" s="187" t="s">
        <v>137</v>
      </c>
      <c r="D48" s="188" t="s">
        <v>5</v>
      </c>
      <c r="E48" s="160">
        <v>0</v>
      </c>
      <c r="F48" s="160">
        <v>0</v>
      </c>
      <c r="G48" s="74"/>
      <c r="H48" s="74">
        <f t="shared" ref="H48:H52" si="15">G48*E48</f>
        <v>0</v>
      </c>
      <c r="I48" s="105">
        <f t="shared" si="9"/>
        <v>0</v>
      </c>
      <c r="J48" s="75">
        <f t="shared" ref="J48:J52" si="16">I48*F48</f>
        <v>0</v>
      </c>
      <c r="K48" s="76">
        <f t="shared" ref="K48:K52" si="17">J48+H48</f>
        <v>0</v>
      </c>
      <c r="L48" s="77"/>
      <c r="M48" s="77"/>
      <c r="N48" s="77"/>
    </row>
    <row r="49" spans="1:14" s="189" customFormat="1" ht="14.25" customHeight="1" x14ac:dyDescent="0.2">
      <c r="A49" s="186" t="s">
        <v>90</v>
      </c>
      <c r="B49" s="61" t="s">
        <v>149</v>
      </c>
      <c r="C49" s="187" t="s">
        <v>137</v>
      </c>
      <c r="D49" s="188" t="s">
        <v>5</v>
      </c>
      <c r="E49" s="160">
        <v>0</v>
      </c>
      <c r="F49" s="160">
        <v>0</v>
      </c>
      <c r="G49" s="74"/>
      <c r="H49" s="74">
        <f t="shared" si="15"/>
        <v>0</v>
      </c>
      <c r="I49" s="105">
        <f t="shared" si="9"/>
        <v>0</v>
      </c>
      <c r="J49" s="75">
        <f t="shared" si="16"/>
        <v>0</v>
      </c>
      <c r="K49" s="76">
        <f t="shared" si="17"/>
        <v>0</v>
      </c>
      <c r="L49" s="77"/>
      <c r="M49" s="77"/>
      <c r="N49" s="77"/>
    </row>
    <row r="50" spans="1:14" s="67" customFormat="1" ht="14.25" customHeight="1" x14ac:dyDescent="0.2">
      <c r="A50" s="186" t="s">
        <v>92</v>
      </c>
      <c r="B50" s="61" t="s">
        <v>151</v>
      </c>
      <c r="C50" s="187" t="s">
        <v>137</v>
      </c>
      <c r="D50" s="188" t="s">
        <v>5</v>
      </c>
      <c r="E50" s="160">
        <v>0</v>
      </c>
      <c r="F50" s="160">
        <v>0</v>
      </c>
      <c r="G50" s="74"/>
      <c r="H50" s="74">
        <f t="shared" si="15"/>
        <v>0</v>
      </c>
      <c r="I50" s="105">
        <f t="shared" si="9"/>
        <v>0</v>
      </c>
      <c r="J50" s="75">
        <f t="shared" si="16"/>
        <v>0</v>
      </c>
      <c r="K50" s="76">
        <f t="shared" si="17"/>
        <v>0</v>
      </c>
      <c r="L50" s="77"/>
      <c r="M50" s="77"/>
      <c r="N50" s="77"/>
    </row>
    <row r="51" spans="1:14" s="67" customFormat="1" ht="14.25" customHeight="1" x14ac:dyDescent="0.2">
      <c r="A51" s="186" t="s">
        <v>94</v>
      </c>
      <c r="B51" s="61" t="s">
        <v>153</v>
      </c>
      <c r="C51" s="187" t="s">
        <v>137</v>
      </c>
      <c r="D51" s="188" t="s">
        <v>5</v>
      </c>
      <c r="E51" s="160">
        <v>0</v>
      </c>
      <c r="F51" s="160">
        <v>0</v>
      </c>
      <c r="G51" s="74"/>
      <c r="H51" s="74">
        <f t="shared" si="15"/>
        <v>0</v>
      </c>
      <c r="I51" s="105">
        <f t="shared" si="9"/>
        <v>0</v>
      </c>
      <c r="J51" s="75">
        <f t="shared" si="16"/>
        <v>0</v>
      </c>
      <c r="K51" s="76">
        <f t="shared" si="17"/>
        <v>0</v>
      </c>
      <c r="L51" s="77"/>
      <c r="M51" s="77"/>
      <c r="N51" s="77"/>
    </row>
    <row r="52" spans="1:14" s="67" customFormat="1" ht="14.25" customHeight="1" x14ac:dyDescent="0.2">
      <c r="A52" s="186" t="s">
        <v>96</v>
      </c>
      <c r="B52" s="61" t="s">
        <v>155</v>
      </c>
      <c r="C52" s="187" t="s">
        <v>137</v>
      </c>
      <c r="D52" s="188" t="s">
        <v>5</v>
      </c>
      <c r="E52" s="160">
        <v>0</v>
      </c>
      <c r="F52" s="160">
        <v>0</v>
      </c>
      <c r="G52" s="74"/>
      <c r="H52" s="74">
        <f t="shared" si="15"/>
        <v>0</v>
      </c>
      <c r="I52" s="105">
        <f t="shared" si="9"/>
        <v>0</v>
      </c>
      <c r="J52" s="75">
        <f t="shared" si="16"/>
        <v>0</v>
      </c>
      <c r="K52" s="76">
        <f t="shared" si="17"/>
        <v>0</v>
      </c>
      <c r="L52" s="77"/>
      <c r="M52" s="77"/>
      <c r="N52" s="77"/>
    </row>
    <row r="53" spans="1:14" s="67" customFormat="1" ht="14.25" customHeight="1" x14ac:dyDescent="0.2">
      <c r="A53" s="175">
        <v>5.4</v>
      </c>
      <c r="B53" s="182" t="s">
        <v>171</v>
      </c>
      <c r="C53" s="183"/>
      <c r="D53" s="184"/>
      <c r="E53" s="185"/>
      <c r="F53" s="185"/>
      <c r="G53" s="185"/>
      <c r="H53" s="185"/>
      <c r="I53" s="185"/>
      <c r="J53" s="185"/>
      <c r="K53" s="185"/>
      <c r="L53" s="77"/>
      <c r="M53" s="77"/>
      <c r="N53" s="77"/>
    </row>
    <row r="54" spans="1:14" s="67" customFormat="1" ht="14.25" customHeight="1" x14ac:dyDescent="0.2">
      <c r="A54" s="186" t="s">
        <v>105</v>
      </c>
      <c r="B54" s="61" t="s">
        <v>158</v>
      </c>
      <c r="C54" s="187" t="s">
        <v>137</v>
      </c>
      <c r="D54" s="188" t="s">
        <v>5</v>
      </c>
      <c r="E54" s="160">
        <v>0</v>
      </c>
      <c r="F54" s="160">
        <v>0</v>
      </c>
      <c r="G54" s="74"/>
      <c r="H54" s="74">
        <f t="shared" ref="H54:H57" si="18">G54*E54</f>
        <v>0</v>
      </c>
      <c r="I54" s="105">
        <f t="shared" si="9"/>
        <v>0</v>
      </c>
      <c r="J54" s="75">
        <f t="shared" ref="J54:J57" si="19">I54*F54</f>
        <v>0</v>
      </c>
      <c r="K54" s="76">
        <f t="shared" ref="K54:K57" si="20">J54+H54</f>
        <v>0</v>
      </c>
      <c r="L54" s="77"/>
      <c r="M54" s="77"/>
      <c r="N54" s="77"/>
    </row>
    <row r="55" spans="1:14" s="67" customFormat="1" ht="14.25" customHeight="1" x14ac:dyDescent="0.2">
      <c r="A55" s="186" t="s">
        <v>172</v>
      </c>
      <c r="B55" s="61" t="s">
        <v>160</v>
      </c>
      <c r="C55" s="187">
        <v>1</v>
      </c>
      <c r="D55" s="188" t="s">
        <v>5</v>
      </c>
      <c r="E55" s="160">
        <v>6500</v>
      </c>
      <c r="F55" s="160">
        <v>1000</v>
      </c>
      <c r="G55" s="74"/>
      <c r="H55" s="74">
        <f t="shared" si="18"/>
        <v>0</v>
      </c>
      <c r="I55" s="105">
        <f t="shared" si="9"/>
        <v>0</v>
      </c>
      <c r="J55" s="75">
        <f t="shared" si="19"/>
        <v>0</v>
      </c>
      <c r="K55" s="76">
        <f t="shared" si="20"/>
        <v>0</v>
      </c>
      <c r="L55" s="77"/>
      <c r="M55" s="77"/>
      <c r="N55" s="77"/>
    </row>
    <row r="56" spans="1:14" s="67" customFormat="1" ht="14.25" customHeight="1" x14ac:dyDescent="0.2">
      <c r="A56" s="186" t="s">
        <v>173</v>
      </c>
      <c r="B56" s="61" t="s">
        <v>162</v>
      </c>
      <c r="C56" s="187">
        <v>1</v>
      </c>
      <c r="D56" s="188" t="s">
        <v>5</v>
      </c>
      <c r="E56" s="160">
        <v>6000</v>
      </c>
      <c r="F56" s="160">
        <v>1000</v>
      </c>
      <c r="G56" s="74"/>
      <c r="H56" s="74">
        <f t="shared" si="18"/>
        <v>0</v>
      </c>
      <c r="I56" s="105">
        <f t="shared" si="9"/>
        <v>0</v>
      </c>
      <c r="J56" s="75">
        <f t="shared" si="19"/>
        <v>0</v>
      </c>
      <c r="K56" s="76">
        <f t="shared" si="20"/>
        <v>0</v>
      </c>
      <c r="L56" s="77"/>
      <c r="M56" s="77"/>
      <c r="N56" s="77"/>
    </row>
    <row r="57" spans="1:14" s="67" customFormat="1" ht="14.25" customHeight="1" thickBot="1" x14ac:dyDescent="0.25">
      <c r="A57" s="186" t="s">
        <v>174</v>
      </c>
      <c r="B57" s="61" t="s">
        <v>164</v>
      </c>
      <c r="C57" s="187">
        <v>12</v>
      </c>
      <c r="D57" s="188" t="s">
        <v>77</v>
      </c>
      <c r="E57" s="160">
        <v>5500</v>
      </c>
      <c r="F57" s="160">
        <v>1000</v>
      </c>
      <c r="G57" s="74"/>
      <c r="H57" s="74">
        <f t="shared" si="18"/>
        <v>0</v>
      </c>
      <c r="I57" s="105">
        <f t="shared" si="9"/>
        <v>0</v>
      </c>
      <c r="J57" s="75">
        <f t="shared" si="19"/>
        <v>0</v>
      </c>
      <c r="K57" s="76">
        <f t="shared" si="20"/>
        <v>0</v>
      </c>
      <c r="L57" s="77"/>
      <c r="M57" s="77"/>
      <c r="N57" s="77"/>
    </row>
    <row r="58" spans="1:14" s="189" customFormat="1" ht="14.25" customHeight="1" thickBot="1" x14ac:dyDescent="0.25">
      <c r="A58" s="408" t="s">
        <v>124</v>
      </c>
      <c r="B58" s="409"/>
      <c r="C58" s="409"/>
      <c r="D58" s="409"/>
      <c r="E58" s="163"/>
      <c r="F58" s="163"/>
      <c r="G58" s="163"/>
      <c r="H58" s="163"/>
      <c r="I58" s="163"/>
      <c r="J58" s="163"/>
      <c r="K58" s="190">
        <f>SUM(K36:K57)</f>
        <v>0</v>
      </c>
      <c r="L58" s="77"/>
      <c r="M58" s="77"/>
      <c r="N58" s="77"/>
    </row>
    <row r="59" spans="1:14" s="67" customFormat="1" ht="14.25" customHeight="1" x14ac:dyDescent="0.2">
      <c r="A59" s="154">
        <v>6</v>
      </c>
      <c r="B59" s="165" t="s">
        <v>175</v>
      </c>
      <c r="C59" s="191"/>
      <c r="D59" s="191"/>
      <c r="E59" s="192"/>
      <c r="F59" s="192"/>
      <c r="G59" s="193"/>
      <c r="H59" s="193"/>
      <c r="I59" s="193"/>
      <c r="J59" s="193"/>
      <c r="K59" s="193"/>
      <c r="L59" s="77"/>
      <c r="M59" s="77"/>
      <c r="N59" s="77"/>
    </row>
    <row r="60" spans="1:14" s="67" customFormat="1" ht="14.25" customHeight="1" thickBot="1" x14ac:dyDescent="0.25">
      <c r="A60" s="157">
        <v>6.1</v>
      </c>
      <c r="B60" s="61" t="s">
        <v>176</v>
      </c>
      <c r="C60" s="180">
        <v>1</v>
      </c>
      <c r="D60" s="170" t="s">
        <v>43</v>
      </c>
      <c r="E60" s="160">
        <v>0</v>
      </c>
      <c r="F60" s="160">
        <v>15000</v>
      </c>
      <c r="G60" s="74"/>
      <c r="H60" s="74">
        <f>G60*E60</f>
        <v>0</v>
      </c>
      <c r="I60" s="105">
        <f t="shared" ref="I60" si="21">G60</f>
        <v>0</v>
      </c>
      <c r="J60" s="75">
        <f>I60*F60</f>
        <v>0</v>
      </c>
      <c r="K60" s="76">
        <f>J60+H60</f>
        <v>0</v>
      </c>
      <c r="L60" s="77"/>
      <c r="M60" s="77"/>
      <c r="N60" s="77"/>
    </row>
    <row r="61" spans="1:14" s="67" customFormat="1" ht="14.25" customHeight="1" thickBot="1" x14ac:dyDescent="0.25">
      <c r="A61" s="408" t="s">
        <v>124</v>
      </c>
      <c r="B61" s="409"/>
      <c r="C61" s="409"/>
      <c r="D61" s="409"/>
      <c r="E61" s="163"/>
      <c r="F61" s="163"/>
      <c r="G61" s="163"/>
      <c r="H61" s="163"/>
      <c r="I61" s="163"/>
      <c r="J61" s="163"/>
      <c r="K61" s="164">
        <f>SUM(K60)</f>
        <v>0</v>
      </c>
      <c r="L61" s="77"/>
      <c r="M61" s="77"/>
      <c r="N61" s="77"/>
    </row>
    <row r="62" spans="1:14" s="67" customFormat="1" ht="14.25" customHeight="1" x14ac:dyDescent="0.2">
      <c r="A62" s="154">
        <v>7</v>
      </c>
      <c r="B62" s="165" t="s">
        <v>177</v>
      </c>
      <c r="C62" s="194"/>
      <c r="D62" s="195"/>
      <c r="E62" s="167"/>
      <c r="F62" s="167"/>
      <c r="G62" s="168"/>
      <c r="H62" s="168"/>
      <c r="I62" s="168"/>
      <c r="J62" s="168"/>
      <c r="K62" s="168"/>
      <c r="L62" s="77"/>
      <c r="M62" s="77"/>
      <c r="N62" s="77"/>
    </row>
    <row r="63" spans="1:14" s="67" customFormat="1" ht="14.25" customHeight="1" x14ac:dyDescent="0.2">
      <c r="A63" s="175">
        <v>7.1</v>
      </c>
      <c r="B63" s="196" t="s">
        <v>178</v>
      </c>
      <c r="C63" s="197"/>
      <c r="D63" s="198"/>
      <c r="E63" s="199"/>
      <c r="F63" s="199"/>
      <c r="G63" s="199"/>
      <c r="H63" s="199"/>
      <c r="I63" s="199"/>
      <c r="J63" s="199"/>
      <c r="K63" s="199"/>
      <c r="L63" s="77"/>
      <c r="M63" s="77"/>
      <c r="N63" s="77"/>
    </row>
    <row r="64" spans="1:14" s="67" customFormat="1" ht="14.25" customHeight="1" x14ac:dyDescent="0.2">
      <c r="A64" s="157" t="s">
        <v>179</v>
      </c>
      <c r="B64" s="61" t="s">
        <v>145</v>
      </c>
      <c r="C64" s="180" t="s">
        <v>137</v>
      </c>
      <c r="D64" s="170" t="s">
        <v>40</v>
      </c>
      <c r="E64" s="160">
        <v>0</v>
      </c>
      <c r="F64" s="160">
        <v>0</v>
      </c>
      <c r="G64" s="74"/>
      <c r="H64" s="74">
        <f t="shared" ref="H64:H75" si="22">G64*E64</f>
        <v>0</v>
      </c>
      <c r="I64" s="105">
        <f t="shared" ref="I64:I75" si="23">G64</f>
        <v>0</v>
      </c>
      <c r="J64" s="75">
        <f t="shared" ref="J64:J75" si="24">I64*F64</f>
        <v>0</v>
      </c>
      <c r="K64" s="76">
        <f t="shared" ref="K64:K75" si="25">J64+H64</f>
        <v>0</v>
      </c>
      <c r="L64" s="77"/>
      <c r="M64" s="77"/>
      <c r="N64" s="77"/>
    </row>
    <row r="65" spans="1:14" s="67" customFormat="1" ht="14.25" customHeight="1" x14ac:dyDescent="0.2">
      <c r="A65" s="157" t="s">
        <v>180</v>
      </c>
      <c r="B65" s="61" t="s">
        <v>147</v>
      </c>
      <c r="C65" s="180" t="s">
        <v>137</v>
      </c>
      <c r="D65" s="170" t="s">
        <v>40</v>
      </c>
      <c r="E65" s="160">
        <v>0</v>
      </c>
      <c r="F65" s="160">
        <v>0</v>
      </c>
      <c r="G65" s="74"/>
      <c r="H65" s="74">
        <f t="shared" si="22"/>
        <v>0</v>
      </c>
      <c r="I65" s="105">
        <f t="shared" si="23"/>
        <v>0</v>
      </c>
      <c r="J65" s="75">
        <f t="shared" si="24"/>
        <v>0</v>
      </c>
      <c r="K65" s="76">
        <f t="shared" si="25"/>
        <v>0</v>
      </c>
      <c r="L65" s="77"/>
      <c r="M65" s="77"/>
      <c r="N65" s="77"/>
    </row>
    <row r="66" spans="1:14" s="67" customFormat="1" ht="14.25" customHeight="1" x14ac:dyDescent="0.2">
      <c r="A66" s="157" t="s">
        <v>181</v>
      </c>
      <c r="B66" s="61" t="s">
        <v>149</v>
      </c>
      <c r="C66" s="180" t="s">
        <v>137</v>
      </c>
      <c r="D66" s="170" t="s">
        <v>40</v>
      </c>
      <c r="E66" s="160">
        <v>0</v>
      </c>
      <c r="F66" s="160">
        <v>0</v>
      </c>
      <c r="G66" s="74"/>
      <c r="H66" s="74">
        <f t="shared" si="22"/>
        <v>0</v>
      </c>
      <c r="I66" s="105">
        <f t="shared" si="23"/>
        <v>0</v>
      </c>
      <c r="J66" s="75">
        <f t="shared" si="24"/>
        <v>0</v>
      </c>
      <c r="K66" s="76">
        <f t="shared" si="25"/>
        <v>0</v>
      </c>
      <c r="L66" s="77"/>
      <c r="M66" s="77"/>
      <c r="N66" s="77"/>
    </row>
    <row r="67" spans="1:14" s="67" customFormat="1" ht="14.25" customHeight="1" x14ac:dyDescent="0.2">
      <c r="A67" s="157" t="s">
        <v>182</v>
      </c>
      <c r="B67" s="61" t="s">
        <v>151</v>
      </c>
      <c r="C67" s="180" t="s">
        <v>137</v>
      </c>
      <c r="D67" s="170" t="s">
        <v>40</v>
      </c>
      <c r="E67" s="160">
        <v>0</v>
      </c>
      <c r="F67" s="160">
        <v>0</v>
      </c>
      <c r="G67" s="74"/>
      <c r="H67" s="74">
        <f t="shared" si="22"/>
        <v>0</v>
      </c>
      <c r="I67" s="105">
        <f t="shared" si="23"/>
        <v>0</v>
      </c>
      <c r="J67" s="75">
        <f t="shared" si="24"/>
        <v>0</v>
      </c>
      <c r="K67" s="76">
        <f t="shared" si="25"/>
        <v>0</v>
      </c>
      <c r="L67" s="77"/>
      <c r="M67" s="77"/>
      <c r="N67" s="77"/>
    </row>
    <row r="68" spans="1:14" s="67" customFormat="1" ht="14.25" customHeight="1" x14ac:dyDescent="0.2">
      <c r="A68" s="157" t="s">
        <v>183</v>
      </c>
      <c r="B68" s="61" t="s">
        <v>153</v>
      </c>
      <c r="C68" s="180" t="s">
        <v>137</v>
      </c>
      <c r="D68" s="170" t="s">
        <v>40</v>
      </c>
      <c r="E68" s="160">
        <v>0</v>
      </c>
      <c r="F68" s="160">
        <v>0</v>
      </c>
      <c r="G68" s="74"/>
      <c r="H68" s="74">
        <f t="shared" si="22"/>
        <v>0</v>
      </c>
      <c r="I68" s="105">
        <f t="shared" si="23"/>
        <v>0</v>
      </c>
      <c r="J68" s="75">
        <f t="shared" si="24"/>
        <v>0</v>
      </c>
      <c r="K68" s="76">
        <f t="shared" si="25"/>
        <v>0</v>
      </c>
      <c r="L68" s="77"/>
      <c r="M68" s="77"/>
      <c r="N68" s="77"/>
    </row>
    <row r="69" spans="1:14" s="67" customFormat="1" ht="14.25" customHeight="1" x14ac:dyDescent="0.2">
      <c r="A69" s="157" t="s">
        <v>184</v>
      </c>
      <c r="B69" s="61" t="s">
        <v>155</v>
      </c>
      <c r="C69" s="180" t="s">
        <v>137</v>
      </c>
      <c r="D69" s="170" t="s">
        <v>40</v>
      </c>
      <c r="E69" s="160">
        <v>0</v>
      </c>
      <c r="F69" s="160">
        <v>0</v>
      </c>
      <c r="G69" s="74"/>
      <c r="H69" s="74">
        <f t="shared" si="22"/>
        <v>0</v>
      </c>
      <c r="I69" s="105">
        <f t="shared" si="23"/>
        <v>0</v>
      </c>
      <c r="J69" s="75">
        <f t="shared" si="24"/>
        <v>0</v>
      </c>
      <c r="K69" s="76">
        <f t="shared" si="25"/>
        <v>0</v>
      </c>
      <c r="L69" s="77"/>
      <c r="M69" s="77"/>
      <c r="N69" s="77"/>
    </row>
    <row r="70" spans="1:14" s="67" customFormat="1" ht="14.25" customHeight="1" x14ac:dyDescent="0.2">
      <c r="A70" s="157" t="s">
        <v>185</v>
      </c>
      <c r="B70" s="61" t="s">
        <v>158</v>
      </c>
      <c r="C70" s="180" t="s">
        <v>137</v>
      </c>
      <c r="D70" s="170" t="s">
        <v>40</v>
      </c>
      <c r="E70" s="160">
        <v>0</v>
      </c>
      <c r="F70" s="160">
        <v>0</v>
      </c>
      <c r="G70" s="74"/>
      <c r="H70" s="74">
        <f t="shared" si="22"/>
        <v>0</v>
      </c>
      <c r="I70" s="105">
        <f t="shared" si="23"/>
        <v>0</v>
      </c>
      <c r="J70" s="75">
        <f t="shared" si="24"/>
        <v>0</v>
      </c>
      <c r="K70" s="76">
        <f t="shared" si="25"/>
        <v>0</v>
      </c>
      <c r="L70" s="77"/>
      <c r="M70" s="77"/>
      <c r="N70" s="77"/>
    </row>
    <row r="71" spans="1:14" s="67" customFormat="1" ht="14.25" customHeight="1" x14ac:dyDescent="0.2">
      <c r="A71" s="157" t="s">
        <v>186</v>
      </c>
      <c r="B71" s="61" t="s">
        <v>160</v>
      </c>
      <c r="C71" s="180">
        <f>C30</f>
        <v>4</v>
      </c>
      <c r="D71" s="170" t="s">
        <v>40</v>
      </c>
      <c r="E71" s="160">
        <v>600</v>
      </c>
      <c r="F71" s="160">
        <v>500</v>
      </c>
      <c r="G71" s="105"/>
      <c r="H71" s="74">
        <f t="shared" si="22"/>
        <v>0</v>
      </c>
      <c r="I71" s="105">
        <f t="shared" si="23"/>
        <v>0</v>
      </c>
      <c r="J71" s="75">
        <f t="shared" si="24"/>
        <v>0</v>
      </c>
      <c r="K71" s="76">
        <f t="shared" si="25"/>
        <v>0</v>
      </c>
      <c r="L71" s="77"/>
      <c r="M71" s="77"/>
      <c r="N71" s="77"/>
    </row>
    <row r="72" spans="1:14" s="67" customFormat="1" ht="14.25" customHeight="1" x14ac:dyDescent="0.2">
      <c r="A72" s="157" t="s">
        <v>187</v>
      </c>
      <c r="B72" s="61" t="s">
        <v>162</v>
      </c>
      <c r="C72" s="180">
        <f>C31</f>
        <v>7</v>
      </c>
      <c r="D72" s="170" t="s">
        <v>40</v>
      </c>
      <c r="E72" s="160">
        <v>500</v>
      </c>
      <c r="F72" s="160">
        <v>400</v>
      </c>
      <c r="G72" s="105"/>
      <c r="H72" s="74">
        <f t="shared" si="22"/>
        <v>0</v>
      </c>
      <c r="I72" s="105">
        <f t="shared" si="23"/>
        <v>0</v>
      </c>
      <c r="J72" s="75">
        <f t="shared" si="24"/>
        <v>0</v>
      </c>
      <c r="K72" s="76">
        <f t="shared" si="25"/>
        <v>0</v>
      </c>
      <c r="L72" s="77"/>
      <c r="M72" s="77"/>
      <c r="N72" s="77"/>
    </row>
    <row r="73" spans="1:14" s="67" customFormat="1" ht="14.25" customHeight="1" x14ac:dyDescent="0.2">
      <c r="A73" s="157" t="s">
        <v>188</v>
      </c>
      <c r="B73" s="61" t="s">
        <v>164</v>
      </c>
      <c r="C73" s="180">
        <f>C32</f>
        <v>44</v>
      </c>
      <c r="D73" s="170" t="s">
        <v>40</v>
      </c>
      <c r="E73" s="160">
        <v>400</v>
      </c>
      <c r="F73" s="160">
        <v>300</v>
      </c>
      <c r="G73" s="105"/>
      <c r="H73" s="74">
        <f t="shared" si="22"/>
        <v>0</v>
      </c>
      <c r="I73" s="105">
        <f t="shared" si="23"/>
        <v>0</v>
      </c>
      <c r="J73" s="75">
        <f t="shared" si="24"/>
        <v>0</v>
      </c>
      <c r="K73" s="76">
        <f t="shared" si="25"/>
        <v>0</v>
      </c>
      <c r="L73" s="77"/>
      <c r="M73" s="77"/>
      <c r="N73" s="77"/>
    </row>
    <row r="74" spans="1:14" s="67" customFormat="1" ht="14.25" customHeight="1" x14ac:dyDescent="0.2">
      <c r="A74" s="157">
        <v>7.2</v>
      </c>
      <c r="B74" s="61" t="s">
        <v>189</v>
      </c>
      <c r="C74" s="180">
        <v>1</v>
      </c>
      <c r="D74" s="170" t="s">
        <v>43</v>
      </c>
      <c r="E74" s="160">
        <v>15000</v>
      </c>
      <c r="F74" s="160">
        <v>5000</v>
      </c>
      <c r="G74" s="74"/>
      <c r="H74" s="74">
        <f t="shared" si="22"/>
        <v>0</v>
      </c>
      <c r="I74" s="105">
        <f t="shared" si="23"/>
        <v>0</v>
      </c>
      <c r="J74" s="75">
        <f t="shared" si="24"/>
        <v>0</v>
      </c>
      <c r="K74" s="76">
        <f t="shared" si="25"/>
        <v>0</v>
      </c>
      <c r="L74" s="77"/>
      <c r="M74" s="77"/>
      <c r="N74" s="77"/>
    </row>
    <row r="75" spans="1:14" s="67" customFormat="1" ht="14.25" customHeight="1" thickBot="1" x14ac:dyDescent="0.25">
      <c r="A75" s="157">
        <v>7.3</v>
      </c>
      <c r="B75" s="61" t="s">
        <v>190</v>
      </c>
      <c r="C75" s="181" t="s">
        <v>137</v>
      </c>
      <c r="D75" s="170" t="s">
        <v>43</v>
      </c>
      <c r="E75" s="160">
        <v>40000</v>
      </c>
      <c r="F75" s="160">
        <v>5000</v>
      </c>
      <c r="G75" s="74"/>
      <c r="H75" s="74">
        <f t="shared" si="22"/>
        <v>0</v>
      </c>
      <c r="I75" s="105">
        <f t="shared" si="23"/>
        <v>0</v>
      </c>
      <c r="J75" s="75">
        <f t="shared" si="24"/>
        <v>0</v>
      </c>
      <c r="K75" s="76">
        <f t="shared" si="25"/>
        <v>0</v>
      </c>
      <c r="L75" s="77"/>
      <c r="M75" s="77"/>
      <c r="N75" s="77"/>
    </row>
    <row r="76" spans="1:14" s="67" customFormat="1" ht="14.25" customHeight="1" thickBot="1" x14ac:dyDescent="0.25">
      <c r="A76" s="408" t="s">
        <v>124</v>
      </c>
      <c r="B76" s="409"/>
      <c r="C76" s="409"/>
      <c r="D76" s="409"/>
      <c r="E76" s="163"/>
      <c r="F76" s="163"/>
      <c r="G76" s="163"/>
      <c r="H76" s="163"/>
      <c r="I76" s="163"/>
      <c r="J76" s="163"/>
      <c r="K76" s="190">
        <f>SUM(K64:K75)</f>
        <v>0</v>
      </c>
      <c r="L76" s="77"/>
      <c r="M76" s="77"/>
      <c r="N76" s="77"/>
    </row>
    <row r="77" spans="1:14" s="200" customFormat="1" ht="14.25" customHeight="1" x14ac:dyDescent="0.2">
      <c r="A77" s="154">
        <v>8</v>
      </c>
      <c r="B77" s="165" t="s">
        <v>191</v>
      </c>
      <c r="C77" s="172"/>
      <c r="D77" s="172"/>
      <c r="E77" s="172"/>
      <c r="F77" s="172"/>
      <c r="G77" s="173"/>
      <c r="H77" s="173"/>
      <c r="I77" s="173"/>
      <c r="J77" s="173"/>
      <c r="K77" s="173"/>
      <c r="L77" s="77"/>
      <c r="M77" s="77"/>
      <c r="N77" s="77"/>
    </row>
    <row r="78" spans="1:14" s="67" customFormat="1" ht="14.25" customHeight="1" thickBot="1" x14ac:dyDescent="0.25">
      <c r="A78" s="201">
        <v>8.1</v>
      </c>
      <c r="B78" s="82" t="s">
        <v>192</v>
      </c>
      <c r="C78" s="202">
        <v>1</v>
      </c>
      <c r="D78" s="203" t="s">
        <v>43</v>
      </c>
      <c r="E78" s="160">
        <v>45000</v>
      </c>
      <c r="F78" s="160">
        <v>8000</v>
      </c>
      <c r="G78" s="74"/>
      <c r="H78" s="74">
        <f>G78*E78</f>
        <v>0</v>
      </c>
      <c r="I78" s="105">
        <f t="shared" ref="I78" si="26">G78</f>
        <v>0</v>
      </c>
      <c r="J78" s="75">
        <f>I78*F78</f>
        <v>0</v>
      </c>
      <c r="K78" s="76">
        <f>J78+H78</f>
        <v>0</v>
      </c>
      <c r="L78" s="77"/>
      <c r="M78" s="77"/>
      <c r="N78" s="77"/>
    </row>
    <row r="79" spans="1:14" s="67" customFormat="1" ht="14.25" customHeight="1" thickBot="1" x14ac:dyDescent="0.25">
      <c r="A79" s="408" t="s">
        <v>124</v>
      </c>
      <c r="B79" s="409"/>
      <c r="C79" s="409"/>
      <c r="D79" s="409"/>
      <c r="E79" s="163"/>
      <c r="F79" s="163"/>
      <c r="G79" s="163"/>
      <c r="H79" s="163"/>
      <c r="I79" s="163"/>
      <c r="J79" s="163"/>
      <c r="K79" s="164">
        <f>SUM(K78)</f>
        <v>0</v>
      </c>
      <c r="L79" s="77"/>
      <c r="M79" s="77"/>
      <c r="N79" s="77"/>
    </row>
    <row r="80" spans="1:14" s="208" customFormat="1" ht="14.25" customHeight="1" x14ac:dyDescent="0.2">
      <c r="A80" s="204">
        <v>9</v>
      </c>
      <c r="B80" s="205" t="s">
        <v>125</v>
      </c>
      <c r="C80" s="206"/>
      <c r="D80" s="206"/>
      <c r="E80" s="206"/>
      <c r="F80" s="206"/>
      <c r="G80" s="207"/>
      <c r="H80" s="207"/>
      <c r="I80" s="207"/>
      <c r="J80" s="207"/>
      <c r="K80" s="207"/>
      <c r="L80" s="77"/>
      <c r="M80" s="77"/>
      <c r="N80" s="77"/>
    </row>
    <row r="81" spans="1:14" s="67" customFormat="1" ht="14.25" customHeight="1" x14ac:dyDescent="0.2">
      <c r="A81" s="157">
        <v>9.1</v>
      </c>
      <c r="B81" s="61" t="s">
        <v>193</v>
      </c>
      <c r="C81" s="209">
        <v>1</v>
      </c>
      <c r="D81" s="210" t="s">
        <v>43</v>
      </c>
      <c r="E81" s="160">
        <v>0</v>
      </c>
      <c r="F81" s="160">
        <v>15000</v>
      </c>
      <c r="G81" s="74"/>
      <c r="H81" s="74">
        <f t="shared" ref="H81:H86" si="27">G81*E81</f>
        <v>0</v>
      </c>
      <c r="I81" s="105">
        <f t="shared" ref="I81:I86" si="28">G81</f>
        <v>0</v>
      </c>
      <c r="J81" s="75">
        <f t="shared" ref="J81:J86" si="29">I81*F81</f>
        <v>0</v>
      </c>
      <c r="K81" s="76">
        <f t="shared" ref="K81:K86" si="30">J81+H81</f>
        <v>0</v>
      </c>
      <c r="L81" s="77"/>
      <c r="M81" s="77"/>
      <c r="N81" s="77"/>
    </row>
    <row r="82" spans="1:14" s="67" customFormat="1" ht="14.25" customHeight="1" x14ac:dyDescent="0.2">
      <c r="A82" s="211">
        <v>9.1999999999999993</v>
      </c>
      <c r="B82" s="61" t="s">
        <v>126</v>
      </c>
      <c r="C82" s="209">
        <v>1</v>
      </c>
      <c r="D82" s="210" t="s">
        <v>43</v>
      </c>
      <c r="E82" s="160">
        <v>0</v>
      </c>
      <c r="F82" s="160">
        <v>8000</v>
      </c>
      <c r="G82" s="74"/>
      <c r="H82" s="74">
        <f t="shared" si="27"/>
        <v>0</v>
      </c>
      <c r="I82" s="105">
        <f t="shared" si="28"/>
        <v>0</v>
      </c>
      <c r="J82" s="75">
        <f t="shared" si="29"/>
        <v>0</v>
      </c>
      <c r="K82" s="76">
        <f t="shared" si="30"/>
        <v>0</v>
      </c>
      <c r="L82" s="77"/>
      <c r="M82" s="77"/>
      <c r="N82" s="77"/>
    </row>
    <row r="83" spans="1:14" s="67" customFormat="1" ht="14.25" customHeight="1" x14ac:dyDescent="0.2">
      <c r="A83" s="157">
        <v>9.3000000000000007</v>
      </c>
      <c r="B83" s="61" t="s">
        <v>127</v>
      </c>
      <c r="C83" s="209">
        <v>1</v>
      </c>
      <c r="D83" s="210" t="s">
        <v>43</v>
      </c>
      <c r="E83" s="160">
        <v>0</v>
      </c>
      <c r="F83" s="160">
        <v>5000</v>
      </c>
      <c r="G83" s="74">
        <v>1</v>
      </c>
      <c r="H83" s="74">
        <f t="shared" si="27"/>
        <v>0</v>
      </c>
      <c r="I83" s="105">
        <f t="shared" si="28"/>
        <v>1</v>
      </c>
      <c r="J83" s="75">
        <f t="shared" si="29"/>
        <v>5000</v>
      </c>
      <c r="K83" s="76">
        <f t="shared" si="30"/>
        <v>5000</v>
      </c>
      <c r="L83" s="77">
        <v>1</v>
      </c>
      <c r="M83" s="77"/>
      <c r="N83" s="77"/>
    </row>
    <row r="84" spans="1:14" s="67" customFormat="1" ht="25.5" customHeight="1" x14ac:dyDescent="0.2">
      <c r="A84" s="211">
        <v>9.4</v>
      </c>
      <c r="B84" s="161" t="s">
        <v>194</v>
      </c>
      <c r="C84" s="209">
        <v>1</v>
      </c>
      <c r="D84" s="210" t="s">
        <v>43</v>
      </c>
      <c r="E84" s="160">
        <v>15000</v>
      </c>
      <c r="F84" s="160">
        <v>2000</v>
      </c>
      <c r="G84" s="74">
        <v>1</v>
      </c>
      <c r="H84" s="74">
        <f t="shared" si="27"/>
        <v>15000</v>
      </c>
      <c r="I84" s="105">
        <f t="shared" si="28"/>
        <v>1</v>
      </c>
      <c r="J84" s="75">
        <f t="shared" si="29"/>
        <v>2000</v>
      </c>
      <c r="K84" s="76">
        <f t="shared" si="30"/>
        <v>17000</v>
      </c>
      <c r="L84" s="77">
        <v>1</v>
      </c>
      <c r="M84" s="77"/>
      <c r="N84" s="77"/>
    </row>
    <row r="85" spans="1:14" s="67" customFormat="1" ht="14.25" customHeight="1" x14ac:dyDescent="0.2">
      <c r="A85" s="157">
        <v>9.5</v>
      </c>
      <c r="B85" s="61" t="s">
        <v>42</v>
      </c>
      <c r="C85" s="209">
        <v>1</v>
      </c>
      <c r="D85" s="210" t="s">
        <v>43</v>
      </c>
      <c r="E85" s="160">
        <v>7000</v>
      </c>
      <c r="F85" s="160">
        <v>2000</v>
      </c>
      <c r="G85" s="74">
        <v>1</v>
      </c>
      <c r="H85" s="74">
        <f t="shared" si="27"/>
        <v>7000</v>
      </c>
      <c r="I85" s="105">
        <f t="shared" si="28"/>
        <v>1</v>
      </c>
      <c r="J85" s="75">
        <f t="shared" si="29"/>
        <v>2000</v>
      </c>
      <c r="K85" s="76">
        <f t="shared" si="30"/>
        <v>9000</v>
      </c>
      <c r="L85" s="77">
        <v>1</v>
      </c>
      <c r="M85" s="77"/>
      <c r="N85" s="77"/>
    </row>
    <row r="86" spans="1:14" s="67" customFormat="1" ht="25.5" customHeight="1" thickBot="1" x14ac:dyDescent="0.25">
      <c r="A86" s="211">
        <v>9.6</v>
      </c>
      <c r="B86" s="161" t="s">
        <v>195</v>
      </c>
      <c r="C86" s="209">
        <v>1</v>
      </c>
      <c r="D86" s="170" t="s">
        <v>43</v>
      </c>
      <c r="E86" s="160">
        <v>0</v>
      </c>
      <c r="F86" s="160">
        <v>15000</v>
      </c>
      <c r="G86" s="74"/>
      <c r="H86" s="74">
        <f t="shared" si="27"/>
        <v>0</v>
      </c>
      <c r="I86" s="105">
        <f t="shared" si="28"/>
        <v>0</v>
      </c>
      <c r="J86" s="75">
        <f t="shared" si="29"/>
        <v>0</v>
      </c>
      <c r="K86" s="76">
        <f t="shared" si="30"/>
        <v>0</v>
      </c>
      <c r="L86" s="77"/>
      <c r="M86" s="77"/>
      <c r="N86" s="77"/>
    </row>
    <row r="87" spans="1:14" s="67" customFormat="1" ht="14.25" customHeight="1" thickBot="1" x14ac:dyDescent="0.25">
      <c r="A87" s="410" t="s">
        <v>124</v>
      </c>
      <c r="B87" s="411"/>
      <c r="C87" s="411"/>
      <c r="D87" s="411"/>
      <c r="E87" s="212"/>
      <c r="F87" s="212"/>
      <c r="G87" s="212"/>
      <c r="H87" s="212"/>
      <c r="I87" s="212"/>
      <c r="J87" s="212"/>
      <c r="K87" s="213">
        <f>SUM(K81:K86)</f>
        <v>31000</v>
      </c>
      <c r="L87" s="77"/>
      <c r="M87" s="77"/>
      <c r="N87" s="77"/>
    </row>
    <row r="88" spans="1:14" s="67" customFormat="1" ht="14.25" customHeight="1" thickBot="1" x14ac:dyDescent="0.25">
      <c r="A88" s="412" t="s">
        <v>196</v>
      </c>
      <c r="B88" s="413"/>
      <c r="C88" s="413"/>
      <c r="D88" s="413"/>
      <c r="E88" s="413"/>
      <c r="F88" s="413"/>
      <c r="G88" s="413"/>
      <c r="H88" s="413"/>
      <c r="I88" s="413"/>
      <c r="J88" s="414"/>
      <c r="K88" s="190">
        <f>K87+K79+K61+K58+K33+K19+K16+K13+K76</f>
        <v>31000</v>
      </c>
      <c r="L88" s="200"/>
      <c r="M88" s="200"/>
      <c r="N88" s="77"/>
    </row>
    <row r="89" spans="1:14" s="200" customFormat="1" ht="13.5" thickBot="1" x14ac:dyDescent="0.25">
      <c r="A89" s="402" t="s">
        <v>14</v>
      </c>
      <c r="B89" s="403"/>
      <c r="C89" s="403"/>
      <c r="D89" s="403"/>
      <c r="E89" s="403"/>
      <c r="F89" s="403"/>
      <c r="G89" s="403"/>
      <c r="H89" s="403"/>
      <c r="I89" s="403"/>
      <c r="J89" s="404"/>
      <c r="K89" s="214">
        <f>K90-K88</f>
        <v>2871</v>
      </c>
    </row>
    <row r="90" spans="1:14" s="200" customFormat="1" ht="13.5" thickBot="1" x14ac:dyDescent="0.25">
      <c r="A90" s="405" t="s">
        <v>131</v>
      </c>
      <c r="B90" s="406"/>
      <c r="C90" s="406"/>
      <c r="D90" s="406"/>
      <c r="E90" s="406"/>
      <c r="F90" s="406"/>
      <c r="G90" s="406"/>
      <c r="H90" s="406"/>
      <c r="I90" s="406"/>
      <c r="J90" s="407"/>
      <c r="K90" s="214">
        <f>ROUND(K88/0.91525,0)</f>
        <v>33871</v>
      </c>
    </row>
    <row r="91" spans="1:14" s="200" customFormat="1" ht="12" x14ac:dyDescent="0.2">
      <c r="A91" s="215"/>
      <c r="C91" s="216"/>
      <c r="D91" s="216"/>
      <c r="E91" s="217"/>
      <c r="F91" s="217"/>
      <c r="G91" s="217"/>
      <c r="H91" s="217"/>
      <c r="I91" s="217"/>
      <c r="J91" s="217"/>
      <c r="K91" s="217"/>
    </row>
    <row r="92" spans="1:14" s="200" customFormat="1" ht="12" x14ac:dyDescent="0.2">
      <c r="A92" s="215"/>
      <c r="C92" s="216"/>
      <c r="D92" s="216"/>
      <c r="E92" s="217"/>
      <c r="F92" s="217"/>
      <c r="G92" s="217"/>
      <c r="H92" s="217"/>
      <c r="I92" s="217"/>
      <c r="J92" s="217"/>
      <c r="K92" s="217"/>
    </row>
    <row r="93" spans="1:14" s="200" customFormat="1" ht="12" x14ac:dyDescent="0.2">
      <c r="A93" s="215"/>
      <c r="C93" s="216"/>
      <c r="D93" s="216"/>
      <c r="E93" s="217"/>
      <c r="F93" s="217"/>
      <c r="G93" s="217"/>
      <c r="H93" s="217"/>
      <c r="I93" s="217"/>
      <c r="J93" s="217"/>
      <c r="K93" s="217"/>
    </row>
    <row r="94" spans="1:14" s="200" customFormat="1" ht="12" x14ac:dyDescent="0.2">
      <c r="A94" s="215"/>
      <c r="C94" s="216"/>
      <c r="D94" s="216"/>
      <c r="E94" s="217"/>
      <c r="F94" s="217"/>
      <c r="G94" s="217"/>
      <c r="H94" s="217"/>
      <c r="I94" s="217"/>
      <c r="J94" s="217"/>
      <c r="K94" s="217"/>
    </row>
    <row r="95" spans="1:14" s="200" customFormat="1" ht="12" x14ac:dyDescent="0.2">
      <c r="A95" s="215"/>
      <c r="C95" s="216"/>
      <c r="D95" s="216"/>
      <c r="E95" s="217"/>
      <c r="F95" s="217"/>
      <c r="G95" s="217"/>
      <c r="H95" s="217"/>
      <c r="I95" s="217"/>
      <c r="J95" s="217"/>
      <c r="K95" s="217"/>
    </row>
    <row r="96" spans="1:14" s="200" customFormat="1" ht="12" x14ac:dyDescent="0.2">
      <c r="A96" s="215"/>
      <c r="C96" s="216"/>
      <c r="D96" s="216"/>
      <c r="E96" s="217"/>
      <c r="F96" s="217"/>
      <c r="G96" s="217"/>
      <c r="H96" s="217"/>
      <c r="I96" s="217"/>
      <c r="J96" s="217"/>
      <c r="K96" s="217"/>
    </row>
    <row r="97" spans="1:11" s="200" customFormat="1" ht="12" x14ac:dyDescent="0.2">
      <c r="A97" s="215"/>
      <c r="C97" s="216"/>
      <c r="D97" s="216"/>
      <c r="E97" s="217"/>
      <c r="F97" s="217"/>
      <c r="G97" s="217"/>
      <c r="H97" s="217"/>
      <c r="I97" s="217"/>
      <c r="J97" s="217"/>
      <c r="K97" s="217"/>
    </row>
    <row r="98" spans="1:11" s="200" customFormat="1" ht="12" x14ac:dyDescent="0.2">
      <c r="A98" s="215"/>
      <c r="C98" s="216"/>
      <c r="D98" s="216"/>
      <c r="E98" s="217"/>
      <c r="F98" s="217"/>
      <c r="G98" s="217"/>
      <c r="H98" s="217"/>
      <c r="I98" s="217"/>
      <c r="J98" s="217"/>
      <c r="K98" s="217"/>
    </row>
    <row r="99" spans="1:11" s="200" customFormat="1" ht="12" x14ac:dyDescent="0.2">
      <c r="A99" s="215"/>
      <c r="C99" s="216"/>
      <c r="D99" s="216"/>
      <c r="E99" s="217"/>
      <c r="F99" s="217"/>
      <c r="G99" s="217"/>
      <c r="H99" s="217"/>
      <c r="I99" s="217"/>
      <c r="J99" s="217"/>
      <c r="K99" s="217"/>
    </row>
    <row r="100" spans="1:11" s="200" customFormat="1" ht="12" x14ac:dyDescent="0.2">
      <c r="A100" s="215"/>
      <c r="C100" s="216"/>
      <c r="D100" s="216"/>
      <c r="E100" s="217"/>
      <c r="F100" s="217"/>
      <c r="G100" s="217"/>
      <c r="H100" s="217"/>
      <c r="I100" s="217"/>
      <c r="J100" s="217"/>
      <c r="K100" s="217"/>
    </row>
    <row r="101" spans="1:11" s="200" customFormat="1" ht="12" x14ac:dyDescent="0.2">
      <c r="A101" s="215"/>
      <c r="C101" s="216"/>
      <c r="D101" s="216"/>
      <c r="E101" s="217"/>
      <c r="F101" s="217"/>
      <c r="G101" s="217"/>
      <c r="H101" s="217"/>
      <c r="I101" s="217"/>
      <c r="J101" s="217"/>
      <c r="K101" s="217"/>
    </row>
    <row r="102" spans="1:11" s="200" customFormat="1" ht="12" x14ac:dyDescent="0.2">
      <c r="A102" s="215"/>
      <c r="C102" s="216"/>
      <c r="D102" s="216"/>
      <c r="E102" s="217"/>
      <c r="F102" s="217"/>
      <c r="G102" s="217"/>
      <c r="H102" s="217"/>
      <c r="I102" s="217"/>
      <c r="J102" s="217"/>
      <c r="K102" s="217"/>
    </row>
    <row r="103" spans="1:11" s="200" customFormat="1" ht="12" x14ac:dyDescent="0.2">
      <c r="A103" s="215"/>
      <c r="C103" s="216"/>
      <c r="D103" s="216"/>
      <c r="E103" s="217"/>
      <c r="F103" s="217"/>
      <c r="G103" s="217"/>
      <c r="H103" s="217"/>
      <c r="I103" s="217"/>
      <c r="J103" s="217"/>
      <c r="K103" s="217"/>
    </row>
    <row r="104" spans="1:11" s="200" customFormat="1" ht="12" x14ac:dyDescent="0.2">
      <c r="A104" s="215"/>
      <c r="C104" s="216"/>
      <c r="D104" s="216"/>
      <c r="E104" s="217"/>
      <c r="F104" s="217"/>
      <c r="G104" s="217"/>
      <c r="H104" s="217"/>
      <c r="I104" s="217"/>
      <c r="J104" s="217"/>
      <c r="K104" s="217"/>
    </row>
    <row r="105" spans="1:11" s="200" customFormat="1" ht="12" x14ac:dyDescent="0.2">
      <c r="A105" s="215"/>
      <c r="C105" s="216"/>
      <c r="D105" s="216"/>
      <c r="E105" s="217"/>
      <c r="F105" s="217"/>
      <c r="G105" s="217"/>
      <c r="H105" s="217"/>
      <c r="I105" s="217"/>
      <c r="J105" s="217"/>
      <c r="K105" s="217"/>
    </row>
    <row r="106" spans="1:11" s="200" customFormat="1" ht="12" x14ac:dyDescent="0.2">
      <c r="A106" s="215"/>
      <c r="C106" s="216"/>
      <c r="D106" s="216"/>
      <c r="E106" s="217"/>
      <c r="F106" s="217"/>
      <c r="G106" s="217"/>
      <c r="H106" s="217"/>
      <c r="I106" s="217"/>
      <c r="J106" s="217"/>
      <c r="K106" s="217"/>
    </row>
    <row r="107" spans="1:11" s="200" customFormat="1" ht="12" x14ac:dyDescent="0.2">
      <c r="A107" s="215"/>
      <c r="C107" s="216"/>
      <c r="D107" s="216"/>
      <c r="E107" s="217"/>
      <c r="F107" s="217"/>
      <c r="G107" s="217"/>
      <c r="H107" s="217"/>
      <c r="I107" s="217"/>
      <c r="J107" s="217"/>
      <c r="K107" s="217"/>
    </row>
    <row r="108" spans="1:11" s="200" customFormat="1" ht="12" x14ac:dyDescent="0.2">
      <c r="A108" s="215"/>
      <c r="C108" s="216"/>
      <c r="D108" s="216"/>
      <c r="E108" s="217"/>
      <c r="F108" s="217"/>
      <c r="G108" s="217"/>
      <c r="H108" s="217"/>
      <c r="I108" s="217"/>
      <c r="J108" s="217"/>
      <c r="K108" s="217"/>
    </row>
    <row r="109" spans="1:11" s="200" customFormat="1" ht="12" x14ac:dyDescent="0.2">
      <c r="A109" s="215"/>
      <c r="C109" s="216"/>
      <c r="D109" s="216"/>
      <c r="E109" s="217"/>
      <c r="F109" s="217"/>
      <c r="G109" s="217"/>
      <c r="H109" s="217"/>
      <c r="I109" s="217"/>
      <c r="J109" s="217"/>
      <c r="K109" s="217"/>
    </row>
    <row r="110" spans="1:11" s="200" customFormat="1" ht="12" x14ac:dyDescent="0.2">
      <c r="A110" s="215"/>
      <c r="C110" s="216"/>
      <c r="D110" s="216"/>
      <c r="E110" s="217"/>
      <c r="F110" s="217"/>
      <c r="G110" s="217"/>
      <c r="H110" s="217"/>
      <c r="I110" s="217"/>
      <c r="J110" s="217"/>
      <c r="K110" s="217"/>
    </row>
    <row r="111" spans="1:11" s="200" customFormat="1" ht="12" x14ac:dyDescent="0.2">
      <c r="A111" s="215"/>
      <c r="C111" s="216"/>
      <c r="D111" s="216"/>
      <c r="E111" s="217"/>
      <c r="F111" s="217"/>
      <c r="G111" s="217"/>
      <c r="H111" s="217"/>
      <c r="I111" s="217"/>
      <c r="J111" s="217"/>
      <c r="K111" s="217"/>
    </row>
    <row r="112" spans="1:11" s="200" customFormat="1" ht="12" x14ac:dyDescent="0.2">
      <c r="A112" s="215"/>
      <c r="C112" s="216"/>
      <c r="D112" s="216"/>
      <c r="E112" s="217"/>
      <c r="F112" s="217"/>
      <c r="G112" s="217"/>
      <c r="H112" s="217"/>
      <c r="I112" s="217"/>
      <c r="J112" s="217"/>
      <c r="K112" s="217"/>
    </row>
    <row r="113" spans="1:11" s="200" customFormat="1" ht="12" x14ac:dyDescent="0.2">
      <c r="A113" s="215"/>
      <c r="C113" s="216"/>
      <c r="D113" s="216"/>
      <c r="E113" s="217"/>
      <c r="F113" s="217"/>
      <c r="G113" s="217"/>
      <c r="H113" s="217"/>
      <c r="I113" s="217"/>
      <c r="J113" s="217"/>
      <c r="K113" s="217"/>
    </row>
    <row r="114" spans="1:11" s="200" customFormat="1" ht="12" x14ac:dyDescent="0.2">
      <c r="A114" s="215"/>
      <c r="C114" s="216"/>
      <c r="D114" s="216"/>
      <c r="E114" s="217"/>
      <c r="F114" s="217"/>
      <c r="G114" s="217"/>
      <c r="H114" s="217"/>
      <c r="I114" s="217"/>
      <c r="J114" s="217"/>
      <c r="K114" s="217"/>
    </row>
    <row r="115" spans="1:11" s="200" customFormat="1" ht="12" x14ac:dyDescent="0.2">
      <c r="A115" s="215"/>
      <c r="C115" s="216"/>
      <c r="D115" s="216"/>
      <c r="E115" s="217"/>
      <c r="F115" s="217"/>
      <c r="G115" s="217"/>
      <c r="H115" s="217"/>
      <c r="I115" s="217"/>
      <c r="J115" s="217"/>
      <c r="K115" s="217"/>
    </row>
    <row r="116" spans="1:11" s="200" customFormat="1" ht="12" x14ac:dyDescent="0.2">
      <c r="A116" s="215"/>
      <c r="C116" s="216"/>
      <c r="D116" s="216"/>
      <c r="E116" s="217"/>
      <c r="F116" s="217"/>
      <c r="G116" s="217"/>
      <c r="H116" s="217"/>
      <c r="I116" s="217"/>
      <c r="J116" s="217"/>
      <c r="K116" s="217"/>
    </row>
    <row r="117" spans="1:11" s="200" customFormat="1" ht="12" x14ac:dyDescent="0.2">
      <c r="A117" s="215"/>
      <c r="C117" s="216"/>
      <c r="D117" s="216"/>
      <c r="E117" s="217"/>
      <c r="F117" s="217"/>
      <c r="G117" s="217"/>
      <c r="H117" s="217"/>
      <c r="I117" s="217"/>
      <c r="J117" s="217"/>
      <c r="K117" s="217"/>
    </row>
    <row r="118" spans="1:11" s="200" customFormat="1" ht="12" x14ac:dyDescent="0.2">
      <c r="A118" s="215"/>
      <c r="C118" s="216"/>
      <c r="D118" s="216"/>
      <c r="E118" s="217"/>
      <c r="F118" s="217"/>
      <c r="G118" s="217"/>
      <c r="H118" s="217"/>
      <c r="I118" s="217"/>
      <c r="J118" s="217"/>
      <c r="K118" s="217"/>
    </row>
    <row r="119" spans="1:11" s="200" customFormat="1" ht="12" x14ac:dyDescent="0.2">
      <c r="A119" s="215"/>
      <c r="C119" s="216"/>
      <c r="D119" s="216"/>
      <c r="E119" s="217"/>
      <c r="F119" s="217"/>
      <c r="G119" s="217"/>
      <c r="H119" s="217"/>
      <c r="I119" s="217"/>
      <c r="J119" s="217"/>
      <c r="K119" s="217"/>
    </row>
    <row r="120" spans="1:11" s="200" customFormat="1" ht="12" x14ac:dyDescent="0.2">
      <c r="A120" s="215"/>
      <c r="C120" s="216"/>
      <c r="D120" s="216"/>
      <c r="E120" s="217"/>
      <c r="F120" s="217"/>
      <c r="G120" s="217"/>
      <c r="H120" s="217"/>
      <c r="I120" s="217"/>
      <c r="J120" s="217"/>
      <c r="K120" s="217"/>
    </row>
    <row r="121" spans="1:11" s="200" customFormat="1" ht="12" x14ac:dyDescent="0.2">
      <c r="A121" s="215"/>
      <c r="C121" s="216"/>
      <c r="D121" s="216"/>
      <c r="E121" s="217"/>
      <c r="F121" s="217"/>
      <c r="G121" s="217"/>
      <c r="H121" s="217"/>
      <c r="I121" s="217"/>
      <c r="J121" s="217"/>
      <c r="K121" s="217"/>
    </row>
    <row r="122" spans="1:11" s="200" customFormat="1" ht="12" x14ac:dyDescent="0.2">
      <c r="A122" s="215"/>
      <c r="C122" s="216"/>
      <c r="D122" s="216"/>
      <c r="E122" s="217"/>
      <c r="F122" s="217"/>
      <c r="G122" s="217"/>
      <c r="H122" s="217"/>
      <c r="I122" s="217"/>
      <c r="J122" s="217"/>
      <c r="K122" s="217"/>
    </row>
    <row r="123" spans="1:11" s="200" customFormat="1" ht="12" x14ac:dyDescent="0.2">
      <c r="A123" s="215"/>
      <c r="C123" s="216"/>
      <c r="D123" s="216"/>
      <c r="E123" s="217"/>
      <c r="F123" s="217"/>
      <c r="G123" s="217"/>
      <c r="H123" s="217"/>
      <c r="I123" s="217"/>
      <c r="J123" s="217"/>
      <c r="K123" s="217"/>
    </row>
    <row r="124" spans="1:11" s="200" customFormat="1" ht="12" x14ac:dyDescent="0.2">
      <c r="A124" s="215"/>
      <c r="C124" s="216"/>
      <c r="D124" s="216"/>
      <c r="E124" s="217"/>
      <c r="F124" s="217"/>
      <c r="G124" s="217"/>
      <c r="H124" s="217"/>
      <c r="I124" s="217"/>
      <c r="J124" s="217"/>
      <c r="K124" s="217"/>
    </row>
    <row r="125" spans="1:11" s="200" customFormat="1" ht="12" x14ac:dyDescent="0.2">
      <c r="A125" s="215"/>
      <c r="C125" s="216"/>
      <c r="D125" s="216"/>
      <c r="E125" s="217"/>
      <c r="F125" s="217"/>
      <c r="G125" s="217"/>
      <c r="H125" s="217"/>
      <c r="I125" s="217"/>
      <c r="J125" s="217"/>
      <c r="K125" s="217"/>
    </row>
    <row r="126" spans="1:11" s="200" customFormat="1" ht="12" x14ac:dyDescent="0.2">
      <c r="A126" s="215"/>
      <c r="C126" s="216"/>
      <c r="D126" s="216"/>
      <c r="E126" s="217"/>
      <c r="F126" s="217"/>
      <c r="G126" s="217"/>
      <c r="H126" s="217"/>
      <c r="I126" s="217"/>
      <c r="J126" s="217"/>
      <c r="K126" s="217"/>
    </row>
    <row r="127" spans="1:11" s="200" customFormat="1" ht="12" x14ac:dyDescent="0.2">
      <c r="A127" s="215"/>
      <c r="C127" s="216"/>
      <c r="D127" s="216"/>
      <c r="E127" s="217"/>
      <c r="F127" s="217"/>
      <c r="G127" s="217"/>
      <c r="H127" s="217"/>
      <c r="I127" s="217"/>
      <c r="J127" s="217"/>
      <c r="K127" s="217"/>
    </row>
    <row r="128" spans="1:11" s="200" customFormat="1" ht="12" x14ac:dyDescent="0.2">
      <c r="A128" s="215"/>
      <c r="C128" s="216"/>
      <c r="D128" s="216"/>
      <c r="E128" s="217"/>
      <c r="F128" s="217"/>
      <c r="G128" s="217"/>
      <c r="H128" s="217"/>
      <c r="I128" s="217"/>
      <c r="J128" s="217"/>
      <c r="K128" s="217"/>
    </row>
    <row r="129" spans="1:11" s="200" customFormat="1" ht="12" x14ac:dyDescent="0.2">
      <c r="A129" s="215"/>
      <c r="C129" s="216"/>
      <c r="D129" s="216"/>
      <c r="E129" s="217"/>
      <c r="F129" s="217"/>
      <c r="G129" s="217"/>
      <c r="H129" s="217"/>
      <c r="I129" s="217"/>
      <c r="J129" s="217"/>
      <c r="K129" s="217"/>
    </row>
    <row r="130" spans="1:11" s="200" customFormat="1" ht="12" x14ac:dyDescent="0.2">
      <c r="A130" s="215"/>
      <c r="C130" s="216"/>
      <c r="D130" s="216"/>
      <c r="E130" s="217"/>
      <c r="F130" s="217"/>
      <c r="G130" s="217"/>
      <c r="H130" s="217"/>
      <c r="I130" s="217"/>
      <c r="J130" s="217"/>
      <c r="K130" s="217"/>
    </row>
    <row r="131" spans="1:11" s="200" customFormat="1" ht="12" x14ac:dyDescent="0.2">
      <c r="A131" s="215"/>
      <c r="C131" s="216"/>
      <c r="D131" s="216"/>
      <c r="E131" s="217"/>
      <c r="F131" s="217"/>
      <c r="G131" s="217"/>
      <c r="H131" s="217"/>
      <c r="I131" s="217"/>
      <c r="J131" s="217"/>
      <c r="K131" s="217"/>
    </row>
    <row r="132" spans="1:11" s="200" customFormat="1" ht="12" x14ac:dyDescent="0.2">
      <c r="A132" s="215"/>
      <c r="C132" s="216"/>
      <c r="D132" s="216"/>
      <c r="E132" s="217"/>
      <c r="F132" s="217"/>
      <c r="G132" s="217"/>
      <c r="H132" s="217"/>
      <c r="I132" s="217"/>
      <c r="J132" s="217"/>
      <c r="K132" s="217"/>
    </row>
    <row r="133" spans="1:11" s="200" customFormat="1" ht="12" x14ac:dyDescent="0.2">
      <c r="A133" s="215"/>
      <c r="C133" s="216"/>
      <c r="D133" s="216"/>
      <c r="E133" s="217"/>
      <c r="F133" s="217"/>
      <c r="G133" s="217"/>
      <c r="H133" s="217"/>
      <c r="I133" s="217"/>
      <c r="J133" s="217"/>
      <c r="K133" s="217"/>
    </row>
    <row r="134" spans="1:11" s="200" customFormat="1" ht="12" x14ac:dyDescent="0.2">
      <c r="A134" s="215"/>
      <c r="C134" s="216"/>
      <c r="D134" s="216"/>
      <c r="E134" s="217"/>
      <c r="F134" s="217"/>
      <c r="G134" s="217"/>
      <c r="H134" s="217"/>
      <c r="I134" s="217"/>
      <c r="J134" s="217"/>
      <c r="K134" s="217"/>
    </row>
    <row r="135" spans="1:11" s="200" customFormat="1" ht="12" x14ac:dyDescent="0.2">
      <c r="A135" s="215"/>
      <c r="C135" s="216"/>
      <c r="D135" s="216"/>
      <c r="E135" s="217"/>
      <c r="F135" s="217"/>
      <c r="G135" s="217"/>
      <c r="H135" s="217"/>
      <c r="I135" s="217"/>
      <c r="J135" s="217"/>
      <c r="K135" s="217"/>
    </row>
    <row r="136" spans="1:11" s="200" customFormat="1" ht="12" x14ac:dyDescent="0.2">
      <c r="A136" s="215"/>
      <c r="C136" s="216"/>
      <c r="D136" s="216"/>
      <c r="E136" s="217"/>
      <c r="F136" s="217"/>
      <c r="G136" s="217"/>
      <c r="H136" s="217"/>
      <c r="I136" s="217"/>
      <c r="J136" s="217"/>
      <c r="K136" s="217"/>
    </row>
    <row r="137" spans="1:11" s="200" customFormat="1" ht="12" x14ac:dyDescent="0.2">
      <c r="A137" s="215"/>
      <c r="C137" s="216"/>
      <c r="D137" s="216"/>
      <c r="E137" s="217"/>
      <c r="F137" s="217"/>
      <c r="G137" s="217"/>
      <c r="H137" s="217"/>
      <c r="I137" s="217"/>
      <c r="J137" s="217"/>
      <c r="K137" s="217"/>
    </row>
    <row r="138" spans="1:11" s="200" customFormat="1" ht="12" x14ac:dyDescent="0.2">
      <c r="A138" s="215"/>
      <c r="C138" s="216"/>
      <c r="D138" s="216"/>
      <c r="E138" s="217"/>
      <c r="F138" s="217"/>
      <c r="G138" s="217"/>
      <c r="H138" s="217"/>
      <c r="I138" s="217"/>
      <c r="J138" s="217"/>
      <c r="K138" s="217"/>
    </row>
    <row r="139" spans="1:11" s="200" customFormat="1" ht="12" x14ac:dyDescent="0.2">
      <c r="A139" s="215"/>
      <c r="C139" s="216"/>
      <c r="D139" s="216"/>
      <c r="E139" s="217"/>
      <c r="F139" s="217"/>
      <c r="G139" s="217"/>
      <c r="H139" s="217"/>
      <c r="I139" s="217"/>
      <c r="J139" s="217"/>
      <c r="K139" s="217"/>
    </row>
    <row r="140" spans="1:11" s="200" customFormat="1" ht="12" x14ac:dyDescent="0.2">
      <c r="A140" s="215"/>
      <c r="C140" s="216"/>
      <c r="D140" s="216"/>
      <c r="E140" s="217"/>
      <c r="F140" s="217"/>
      <c r="G140" s="217"/>
      <c r="H140" s="217"/>
      <c r="I140" s="217"/>
      <c r="J140" s="217"/>
      <c r="K140" s="217"/>
    </row>
    <row r="141" spans="1:11" s="200" customFormat="1" ht="12" x14ac:dyDescent="0.2">
      <c r="A141" s="215"/>
      <c r="C141" s="216"/>
      <c r="D141" s="216"/>
      <c r="E141" s="217"/>
      <c r="F141" s="217"/>
      <c r="G141" s="217"/>
      <c r="H141" s="217"/>
      <c r="I141" s="217"/>
      <c r="J141" s="217"/>
      <c r="K141" s="217"/>
    </row>
    <row r="142" spans="1:11" s="200" customFormat="1" ht="12" x14ac:dyDescent="0.2">
      <c r="A142" s="215"/>
      <c r="C142" s="216"/>
      <c r="D142" s="216"/>
      <c r="E142" s="217"/>
      <c r="F142" s="217"/>
      <c r="G142" s="217"/>
      <c r="H142" s="217"/>
      <c r="I142" s="217"/>
      <c r="J142" s="217"/>
      <c r="K142" s="217"/>
    </row>
    <row r="143" spans="1:11" s="200" customFormat="1" ht="12" x14ac:dyDescent="0.2">
      <c r="A143" s="215"/>
      <c r="C143" s="216"/>
      <c r="D143" s="216"/>
      <c r="E143" s="217"/>
      <c r="F143" s="217"/>
      <c r="G143" s="217"/>
      <c r="H143" s="217"/>
      <c r="I143" s="217"/>
      <c r="J143" s="217"/>
      <c r="K143" s="217"/>
    </row>
    <row r="144" spans="1:11" s="200" customFormat="1" ht="12" x14ac:dyDescent="0.2">
      <c r="A144" s="215"/>
      <c r="C144" s="216"/>
      <c r="D144" s="216"/>
      <c r="E144" s="217"/>
      <c r="F144" s="217"/>
      <c r="G144" s="217"/>
      <c r="H144" s="217"/>
      <c r="I144" s="217"/>
      <c r="J144" s="217"/>
      <c r="K144" s="217"/>
    </row>
    <row r="145" spans="1:11" s="200" customFormat="1" ht="12" x14ac:dyDescent="0.2">
      <c r="A145" s="215"/>
      <c r="C145" s="216"/>
      <c r="D145" s="216"/>
      <c r="E145" s="217"/>
      <c r="F145" s="217"/>
      <c r="G145" s="217"/>
      <c r="H145" s="217"/>
      <c r="I145" s="217"/>
      <c r="J145" s="217"/>
      <c r="K145" s="217"/>
    </row>
    <row r="146" spans="1:11" s="200" customFormat="1" ht="12" x14ac:dyDescent="0.2">
      <c r="A146" s="215"/>
      <c r="C146" s="216"/>
      <c r="D146" s="216"/>
      <c r="E146" s="217"/>
      <c r="F146" s="217"/>
      <c r="G146" s="217"/>
      <c r="H146" s="217"/>
      <c r="I146" s="217"/>
      <c r="J146" s="217"/>
      <c r="K146" s="217"/>
    </row>
    <row r="147" spans="1:11" s="200" customFormat="1" ht="12" x14ac:dyDescent="0.2">
      <c r="A147" s="215"/>
      <c r="C147" s="216"/>
      <c r="D147" s="216"/>
      <c r="E147" s="217"/>
      <c r="F147" s="217"/>
      <c r="G147" s="217"/>
      <c r="H147" s="217"/>
      <c r="I147" s="217"/>
      <c r="J147" s="217"/>
      <c r="K147" s="217"/>
    </row>
    <row r="148" spans="1:11" s="200" customFormat="1" ht="12" x14ac:dyDescent="0.2">
      <c r="A148" s="215"/>
      <c r="C148" s="216"/>
      <c r="D148" s="216"/>
      <c r="E148" s="217"/>
      <c r="F148" s="217"/>
      <c r="G148" s="217"/>
      <c r="H148" s="217"/>
      <c r="I148" s="217"/>
      <c r="J148" s="217"/>
      <c r="K148" s="217"/>
    </row>
    <row r="149" spans="1:11" s="200" customFormat="1" ht="12" x14ac:dyDescent="0.2">
      <c r="A149" s="215"/>
      <c r="C149" s="216"/>
      <c r="D149" s="216"/>
      <c r="E149" s="217"/>
      <c r="F149" s="217"/>
      <c r="G149" s="217"/>
      <c r="H149" s="217"/>
      <c r="I149" s="217"/>
      <c r="J149" s="217"/>
      <c r="K149" s="217"/>
    </row>
    <row r="150" spans="1:11" s="200" customFormat="1" ht="12" x14ac:dyDescent="0.2">
      <c r="A150" s="215"/>
      <c r="C150" s="216"/>
      <c r="D150" s="216"/>
      <c r="E150" s="217"/>
      <c r="F150" s="217"/>
      <c r="G150" s="217"/>
      <c r="H150" s="217"/>
      <c r="I150" s="217"/>
      <c r="J150" s="217"/>
      <c r="K150" s="217"/>
    </row>
    <row r="151" spans="1:11" s="200" customFormat="1" ht="12" x14ac:dyDescent="0.2">
      <c r="A151" s="215"/>
      <c r="C151" s="216"/>
      <c r="D151" s="216"/>
      <c r="E151" s="217"/>
      <c r="F151" s="217"/>
      <c r="G151" s="217"/>
      <c r="H151" s="217"/>
      <c r="I151" s="217"/>
      <c r="J151" s="217"/>
      <c r="K151" s="217"/>
    </row>
    <row r="152" spans="1:11" s="200" customFormat="1" ht="12" x14ac:dyDescent="0.2">
      <c r="A152" s="215"/>
      <c r="C152" s="216"/>
      <c r="D152" s="216"/>
      <c r="E152" s="217"/>
      <c r="F152" s="217"/>
      <c r="G152" s="217"/>
      <c r="H152" s="217"/>
      <c r="I152" s="217"/>
      <c r="J152" s="217"/>
      <c r="K152" s="217"/>
    </row>
    <row r="153" spans="1:11" s="200" customFormat="1" ht="12" x14ac:dyDescent="0.2">
      <c r="A153" s="215"/>
      <c r="C153" s="216"/>
      <c r="D153" s="216"/>
      <c r="E153" s="217"/>
      <c r="F153" s="217"/>
      <c r="G153" s="217"/>
      <c r="H153" s="217"/>
      <c r="I153" s="217"/>
      <c r="J153" s="217"/>
      <c r="K153" s="217"/>
    </row>
    <row r="154" spans="1:11" s="200" customFormat="1" ht="12" x14ac:dyDescent="0.2">
      <c r="A154" s="215"/>
      <c r="C154" s="216"/>
      <c r="D154" s="216"/>
      <c r="E154" s="217"/>
      <c r="F154" s="217"/>
      <c r="G154" s="217"/>
      <c r="H154" s="217"/>
      <c r="I154" s="217"/>
      <c r="J154" s="217"/>
      <c r="K154" s="217"/>
    </row>
    <row r="155" spans="1:11" s="200" customFormat="1" ht="12" x14ac:dyDescent="0.2">
      <c r="A155" s="215"/>
      <c r="C155" s="216"/>
      <c r="D155" s="216"/>
      <c r="E155" s="217"/>
      <c r="F155" s="217"/>
      <c r="G155" s="217"/>
      <c r="H155" s="217"/>
      <c r="I155" s="217"/>
      <c r="J155" s="217"/>
      <c r="K155" s="217"/>
    </row>
    <row r="156" spans="1:11" s="200" customFormat="1" ht="12" x14ac:dyDescent="0.2">
      <c r="A156" s="215"/>
      <c r="C156" s="216"/>
      <c r="D156" s="216"/>
      <c r="E156" s="217"/>
      <c r="F156" s="217"/>
      <c r="G156" s="217"/>
      <c r="H156" s="217"/>
      <c r="I156" s="217"/>
      <c r="J156" s="217"/>
      <c r="K156" s="217"/>
    </row>
    <row r="157" spans="1:11" s="200" customFormat="1" ht="12" x14ac:dyDescent="0.2">
      <c r="A157" s="215"/>
      <c r="C157" s="216"/>
      <c r="D157" s="216"/>
      <c r="E157" s="217"/>
      <c r="F157" s="217"/>
      <c r="G157" s="217"/>
      <c r="H157" s="217"/>
      <c r="I157" s="217"/>
      <c r="J157" s="217"/>
      <c r="K157" s="217"/>
    </row>
    <row r="158" spans="1:11" s="200" customFormat="1" ht="12" x14ac:dyDescent="0.2">
      <c r="A158" s="215"/>
      <c r="C158" s="216"/>
      <c r="D158" s="216"/>
      <c r="E158" s="217"/>
      <c r="F158" s="217"/>
      <c r="G158" s="217"/>
      <c r="H158" s="217"/>
      <c r="I158" s="217"/>
      <c r="J158" s="217"/>
      <c r="K158" s="217"/>
    </row>
    <row r="159" spans="1:11" s="200" customFormat="1" ht="12" x14ac:dyDescent="0.2">
      <c r="A159" s="215"/>
      <c r="C159" s="216"/>
      <c r="D159" s="216"/>
      <c r="E159" s="217"/>
      <c r="F159" s="217"/>
      <c r="G159" s="217"/>
      <c r="H159" s="217"/>
      <c r="I159" s="217"/>
      <c r="J159" s="217"/>
      <c r="K159" s="217"/>
    </row>
    <row r="160" spans="1:11" s="200" customFormat="1" ht="12" x14ac:dyDescent="0.2">
      <c r="A160" s="215"/>
      <c r="C160" s="216"/>
      <c r="D160" s="216"/>
      <c r="E160" s="217"/>
      <c r="F160" s="217"/>
      <c r="G160" s="217"/>
      <c r="H160" s="217"/>
      <c r="I160" s="217"/>
      <c r="J160" s="217"/>
      <c r="K160" s="217"/>
    </row>
    <row r="161" spans="1:11" s="200" customFormat="1" ht="12" x14ac:dyDescent="0.2">
      <c r="A161" s="215"/>
      <c r="C161" s="216"/>
      <c r="D161" s="216"/>
      <c r="E161" s="217"/>
      <c r="F161" s="217"/>
      <c r="G161" s="217"/>
      <c r="H161" s="217"/>
      <c r="I161" s="217"/>
      <c r="J161" s="217"/>
      <c r="K161" s="217"/>
    </row>
    <row r="162" spans="1:11" s="200" customFormat="1" ht="12" x14ac:dyDescent="0.2">
      <c r="A162" s="215"/>
      <c r="C162" s="216"/>
      <c r="D162" s="216"/>
      <c r="E162" s="217"/>
      <c r="F162" s="217"/>
      <c r="G162" s="217"/>
      <c r="H162" s="217"/>
      <c r="I162" s="217"/>
      <c r="J162" s="217"/>
      <c r="K162" s="217"/>
    </row>
    <row r="163" spans="1:11" s="200" customFormat="1" ht="12" x14ac:dyDescent="0.2">
      <c r="A163" s="215"/>
      <c r="C163" s="216"/>
      <c r="D163" s="216"/>
      <c r="E163" s="218"/>
      <c r="F163" s="218"/>
      <c r="G163" s="218"/>
      <c r="H163" s="218"/>
      <c r="I163" s="218"/>
      <c r="J163" s="218"/>
      <c r="K163" s="218"/>
    </row>
    <row r="164" spans="1:11" s="200" customFormat="1" ht="12" x14ac:dyDescent="0.2">
      <c r="A164" s="215"/>
      <c r="C164" s="216"/>
      <c r="D164" s="216"/>
      <c r="E164" s="218"/>
      <c r="F164" s="218"/>
      <c r="G164" s="218"/>
      <c r="H164" s="218"/>
      <c r="I164" s="218"/>
      <c r="J164" s="218"/>
      <c r="K164" s="218"/>
    </row>
    <row r="165" spans="1:11" s="200" customFormat="1" ht="12" x14ac:dyDescent="0.2">
      <c r="A165" s="215"/>
      <c r="C165" s="216"/>
      <c r="D165" s="216"/>
      <c r="E165" s="218"/>
      <c r="F165" s="218"/>
      <c r="G165" s="218"/>
      <c r="H165" s="218"/>
      <c r="I165" s="218"/>
      <c r="J165" s="218"/>
      <c r="K165" s="218"/>
    </row>
    <row r="166" spans="1:11" s="200" customFormat="1" ht="12" x14ac:dyDescent="0.2">
      <c r="A166" s="215"/>
      <c r="C166" s="216"/>
      <c r="D166" s="216"/>
      <c r="E166" s="218"/>
      <c r="F166" s="218"/>
      <c r="G166" s="218"/>
      <c r="H166" s="218"/>
      <c r="I166" s="218"/>
      <c r="J166" s="218"/>
      <c r="K166" s="218"/>
    </row>
    <row r="167" spans="1:11" x14ac:dyDescent="0.2">
      <c r="A167" s="215"/>
      <c r="B167" s="200"/>
      <c r="C167" s="216"/>
      <c r="D167" s="216"/>
      <c r="E167" s="218"/>
      <c r="F167" s="218"/>
      <c r="G167" s="218"/>
      <c r="H167" s="218"/>
      <c r="I167" s="218"/>
      <c r="J167" s="218"/>
      <c r="K167" s="218"/>
    </row>
    <row r="168" spans="1:11" x14ac:dyDescent="0.2">
      <c r="A168" s="215"/>
      <c r="B168" s="200"/>
      <c r="C168" s="216"/>
      <c r="D168" s="216"/>
      <c r="E168" s="218"/>
      <c r="F168" s="218"/>
      <c r="G168" s="218"/>
      <c r="H168" s="218"/>
      <c r="I168" s="218"/>
      <c r="J168" s="218"/>
      <c r="K168" s="218"/>
    </row>
    <row r="169" spans="1:11" x14ac:dyDescent="0.2">
      <c r="A169" s="215"/>
      <c r="B169" s="200"/>
      <c r="C169" s="216"/>
      <c r="D169" s="216"/>
      <c r="E169" s="218"/>
      <c r="F169" s="218"/>
      <c r="G169" s="218"/>
      <c r="H169" s="218"/>
      <c r="I169" s="218"/>
      <c r="J169" s="218"/>
      <c r="K169" s="218"/>
    </row>
    <row r="170" spans="1:11" x14ac:dyDescent="0.2">
      <c r="A170" s="215"/>
      <c r="B170" s="200"/>
      <c r="C170" s="216"/>
      <c r="D170" s="216"/>
      <c r="E170" s="218"/>
      <c r="F170" s="218"/>
      <c r="G170" s="218"/>
      <c r="H170" s="218"/>
      <c r="I170" s="218"/>
      <c r="J170" s="218"/>
      <c r="K170" s="218"/>
    </row>
    <row r="171" spans="1:11" x14ac:dyDescent="0.2">
      <c r="A171" s="215"/>
      <c r="B171" s="200"/>
      <c r="C171" s="216"/>
      <c r="D171" s="216"/>
      <c r="E171" s="218"/>
      <c r="F171" s="218"/>
      <c r="G171" s="218"/>
      <c r="H171" s="218"/>
      <c r="I171" s="218"/>
      <c r="J171" s="218"/>
      <c r="K171" s="218"/>
    </row>
    <row r="172" spans="1:11" x14ac:dyDescent="0.2">
      <c r="A172" s="215"/>
      <c r="B172" s="200"/>
      <c r="C172" s="216"/>
      <c r="D172" s="216"/>
      <c r="E172" s="218"/>
      <c r="F172" s="218"/>
      <c r="G172" s="218"/>
      <c r="H172" s="218"/>
      <c r="I172" s="218"/>
      <c r="J172" s="218"/>
      <c r="K172" s="218"/>
    </row>
    <row r="173" spans="1:11" x14ac:dyDescent="0.2">
      <c r="A173" s="215"/>
      <c r="B173" s="200"/>
      <c r="C173" s="216"/>
      <c r="D173" s="216"/>
      <c r="E173" s="218"/>
      <c r="F173" s="218"/>
      <c r="G173" s="218"/>
      <c r="H173" s="218"/>
      <c r="I173" s="218"/>
      <c r="J173" s="218"/>
      <c r="K173" s="218"/>
    </row>
    <row r="174" spans="1:11" x14ac:dyDescent="0.2">
      <c r="A174" s="215"/>
      <c r="B174" s="200"/>
      <c r="C174" s="216"/>
      <c r="D174" s="216"/>
      <c r="E174" s="218"/>
      <c r="F174" s="218"/>
      <c r="G174" s="218"/>
      <c r="H174" s="218"/>
      <c r="I174" s="218"/>
      <c r="J174" s="218"/>
      <c r="K174" s="218"/>
    </row>
    <row r="175" spans="1:11" x14ac:dyDescent="0.2">
      <c r="A175" s="215"/>
      <c r="B175" s="200"/>
      <c r="C175" s="216"/>
      <c r="D175" s="216"/>
      <c r="E175" s="218"/>
      <c r="F175" s="218"/>
      <c r="G175" s="218"/>
      <c r="H175" s="218"/>
      <c r="I175" s="218"/>
      <c r="J175" s="218"/>
      <c r="K175" s="218"/>
    </row>
    <row r="176" spans="1:11" x14ac:dyDescent="0.2">
      <c r="A176" s="215"/>
      <c r="B176" s="200"/>
      <c r="C176" s="216"/>
      <c r="D176" s="216"/>
      <c r="E176" s="218"/>
      <c r="F176" s="218"/>
      <c r="G176" s="218"/>
      <c r="H176" s="218"/>
      <c r="I176" s="218"/>
      <c r="J176" s="218"/>
      <c r="K176" s="218"/>
    </row>
    <row r="177" spans="1:11" x14ac:dyDescent="0.2">
      <c r="A177" s="215"/>
      <c r="B177" s="200"/>
      <c r="C177" s="216"/>
      <c r="D177" s="216"/>
      <c r="E177" s="218"/>
      <c r="F177" s="218"/>
      <c r="G177" s="218"/>
      <c r="H177" s="218"/>
      <c r="I177" s="218"/>
      <c r="J177" s="218"/>
      <c r="K177" s="218"/>
    </row>
    <row r="178" spans="1:11" x14ac:dyDescent="0.2">
      <c r="A178" s="215"/>
      <c r="B178" s="200"/>
      <c r="C178" s="216"/>
      <c r="D178" s="216"/>
      <c r="E178" s="218"/>
      <c r="F178" s="218"/>
      <c r="G178" s="218"/>
      <c r="H178" s="218"/>
      <c r="I178" s="218"/>
      <c r="J178" s="218"/>
      <c r="K178" s="218"/>
    </row>
    <row r="179" spans="1:11" x14ac:dyDescent="0.2">
      <c r="A179" s="215"/>
      <c r="B179" s="200"/>
      <c r="C179" s="216"/>
      <c r="D179" s="216"/>
      <c r="E179" s="218"/>
      <c r="F179" s="218"/>
      <c r="G179" s="218"/>
      <c r="H179" s="218"/>
      <c r="I179" s="218"/>
      <c r="J179" s="218"/>
      <c r="K179" s="218"/>
    </row>
    <row r="180" spans="1:11" x14ac:dyDescent="0.2">
      <c r="A180" s="215"/>
      <c r="B180" s="200"/>
      <c r="C180" s="216"/>
      <c r="D180" s="216"/>
      <c r="E180" s="218"/>
      <c r="F180" s="218"/>
      <c r="G180" s="218"/>
      <c r="H180" s="218"/>
      <c r="I180" s="218"/>
      <c r="J180" s="218"/>
      <c r="K180" s="218"/>
    </row>
    <row r="181" spans="1:11" x14ac:dyDescent="0.2">
      <c r="A181" s="215"/>
      <c r="B181" s="200"/>
      <c r="C181" s="216"/>
      <c r="D181" s="216"/>
      <c r="E181" s="218"/>
      <c r="F181" s="218"/>
      <c r="G181" s="218"/>
      <c r="H181" s="218"/>
      <c r="I181" s="218"/>
      <c r="J181" s="218"/>
      <c r="K181" s="218"/>
    </row>
    <row r="182" spans="1:11" x14ac:dyDescent="0.2">
      <c r="A182" s="215"/>
      <c r="B182" s="200"/>
      <c r="C182" s="216"/>
      <c r="D182" s="216"/>
      <c r="E182" s="218"/>
      <c r="F182" s="218"/>
      <c r="G182" s="218"/>
      <c r="H182" s="218"/>
      <c r="I182" s="218"/>
      <c r="J182" s="218"/>
      <c r="K182" s="218"/>
    </row>
    <row r="183" spans="1:11" x14ac:dyDescent="0.2">
      <c r="A183" s="215"/>
      <c r="B183" s="200"/>
      <c r="C183" s="216"/>
      <c r="D183" s="216"/>
      <c r="E183" s="218"/>
      <c r="F183" s="218"/>
      <c r="G183" s="218"/>
      <c r="H183" s="218"/>
      <c r="I183" s="218"/>
      <c r="J183" s="218"/>
      <c r="K183" s="218"/>
    </row>
    <row r="184" spans="1:11" x14ac:dyDescent="0.2">
      <c r="A184" s="215"/>
      <c r="B184" s="200"/>
      <c r="C184" s="216"/>
      <c r="D184" s="216"/>
      <c r="E184" s="218"/>
      <c r="F184" s="218"/>
      <c r="G184" s="218"/>
      <c r="H184" s="218"/>
      <c r="I184" s="218"/>
      <c r="J184" s="218"/>
      <c r="K184" s="218"/>
    </row>
    <row r="185" spans="1:11" x14ac:dyDescent="0.2">
      <c r="A185" s="215"/>
      <c r="B185" s="200"/>
      <c r="C185" s="216"/>
      <c r="D185" s="216"/>
      <c r="E185" s="218"/>
      <c r="F185" s="218"/>
      <c r="G185" s="218"/>
      <c r="H185" s="218"/>
      <c r="I185" s="218"/>
      <c r="J185" s="218"/>
      <c r="K185" s="218"/>
    </row>
    <row r="186" spans="1:11" x14ac:dyDescent="0.2">
      <c r="A186" s="215"/>
      <c r="B186" s="200"/>
      <c r="C186" s="216"/>
      <c r="D186" s="216"/>
      <c r="E186" s="218"/>
      <c r="F186" s="218"/>
      <c r="G186" s="218"/>
      <c r="H186" s="218"/>
      <c r="I186" s="218"/>
      <c r="J186" s="218"/>
      <c r="K186" s="218"/>
    </row>
  </sheetData>
  <mergeCells count="24">
    <mergeCell ref="A33:D33"/>
    <mergeCell ref="A4:K4"/>
    <mergeCell ref="A6:A8"/>
    <mergeCell ref="B6:B8"/>
    <mergeCell ref="C6:F6"/>
    <mergeCell ref="G6:K6"/>
    <mergeCell ref="C7:C8"/>
    <mergeCell ref="D7:D8"/>
    <mergeCell ref="E7:E8"/>
    <mergeCell ref="F7:F8"/>
    <mergeCell ref="G7:H7"/>
    <mergeCell ref="I7:J7"/>
    <mergeCell ref="K7:K8"/>
    <mergeCell ref="A13:D13"/>
    <mergeCell ref="A16:D16"/>
    <mergeCell ref="A19:D19"/>
    <mergeCell ref="A89:J89"/>
    <mergeCell ref="A90:J90"/>
    <mergeCell ref="A58:D58"/>
    <mergeCell ref="A61:D61"/>
    <mergeCell ref="A76:D76"/>
    <mergeCell ref="A79:D79"/>
    <mergeCell ref="A87:D87"/>
    <mergeCell ref="A88:J88"/>
  </mergeCells>
  <printOptions horizontalCentered="1"/>
  <pageMargins left="0.51181102362204722" right="0.23622047244094491" top="0.74803149606299213" bottom="0.55118110236220474" header="0.51181102362204722" footer="0.11811023622047245"/>
  <pageSetup paperSize="9" scale="95" firstPageNumber="4" fitToHeight="2" orientation="landscape" useFirstPageNumber="1" r:id="rId1"/>
  <headerFooter alignWithMargins="0">
    <oddFooter xml:space="preserve">&amp;L&amp;"Arial,Bold"Fahim, Nanji &amp;&amp; deSouza (Pvt.) Ltd.
&amp;"Arial,Regular"Consulting Engineers&amp;R&amp;"Arial,Bold" Page - &amp;P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P99"/>
  <sheetViews>
    <sheetView showGridLines="0" defaultGridColor="0" topLeftCell="A82" colorId="8" zoomScale="85" zoomScaleNormal="85" zoomScaleSheetLayoutView="100" workbookViewId="0">
      <selection activeCell="L97" sqref="L97"/>
    </sheetView>
  </sheetViews>
  <sheetFormatPr defaultRowHeight="11.25" x14ac:dyDescent="0.2"/>
  <cols>
    <col min="1" max="1" width="9.85546875" style="345" customWidth="1"/>
    <col min="2" max="2" width="23.5703125" style="344" customWidth="1"/>
    <col min="3" max="3" width="51.28515625" style="344" customWidth="1"/>
    <col min="4" max="4" width="7.5703125" style="345" customWidth="1"/>
    <col min="5" max="5" width="5.28515625" style="346" customWidth="1"/>
    <col min="6" max="7" width="12.140625" style="347" customWidth="1"/>
    <col min="8" max="8" width="8.5703125" style="348" customWidth="1"/>
    <col min="9" max="9" width="12.140625" style="347" customWidth="1"/>
    <col min="10" max="10" width="9.140625" style="347" customWidth="1"/>
    <col min="11" max="11" width="12.140625" style="347" customWidth="1"/>
    <col min="12" max="12" width="16.42578125" style="344" customWidth="1"/>
    <col min="13" max="14" width="9.140625" style="344"/>
    <col min="15" max="15" width="15" style="344" customWidth="1"/>
    <col min="16" max="16" width="15.28515625" style="344" customWidth="1"/>
    <col min="17" max="255" width="9.140625" style="344"/>
    <col min="256" max="256" width="9.85546875" style="344" customWidth="1"/>
    <col min="257" max="257" width="23.5703125" style="344" customWidth="1"/>
    <col min="258" max="258" width="57.85546875" style="344" customWidth="1"/>
    <col min="259" max="259" width="12.140625" style="344" customWidth="1"/>
    <col min="260" max="260" width="5.28515625" style="344" customWidth="1"/>
    <col min="261" max="266" width="12.140625" style="344" customWidth="1"/>
    <col min="267" max="511" width="9.140625" style="344"/>
    <col min="512" max="512" width="9.85546875" style="344" customWidth="1"/>
    <col min="513" max="513" width="23.5703125" style="344" customWidth="1"/>
    <col min="514" max="514" width="57.85546875" style="344" customWidth="1"/>
    <col min="515" max="515" width="12.140625" style="344" customWidth="1"/>
    <col min="516" max="516" width="5.28515625" style="344" customWidth="1"/>
    <col min="517" max="522" width="12.140625" style="344" customWidth="1"/>
    <col min="523" max="767" width="9.140625" style="344"/>
    <col min="768" max="768" width="9.85546875" style="344" customWidth="1"/>
    <col min="769" max="769" width="23.5703125" style="344" customWidth="1"/>
    <col min="770" max="770" width="57.85546875" style="344" customWidth="1"/>
    <col min="771" max="771" width="12.140625" style="344" customWidth="1"/>
    <col min="772" max="772" width="5.28515625" style="344" customWidth="1"/>
    <col min="773" max="778" width="12.140625" style="344" customWidth="1"/>
    <col min="779" max="1023" width="9.140625" style="344"/>
    <col min="1024" max="1024" width="9.85546875" style="344" customWidth="1"/>
    <col min="1025" max="1025" width="23.5703125" style="344" customWidth="1"/>
    <col min="1026" max="1026" width="57.85546875" style="344" customWidth="1"/>
    <col min="1027" max="1027" width="12.140625" style="344" customWidth="1"/>
    <col min="1028" max="1028" width="5.28515625" style="344" customWidth="1"/>
    <col min="1029" max="1034" width="12.140625" style="344" customWidth="1"/>
    <col min="1035" max="1279" width="9.140625" style="344"/>
    <col min="1280" max="1280" width="9.85546875" style="344" customWidth="1"/>
    <col min="1281" max="1281" width="23.5703125" style="344" customWidth="1"/>
    <col min="1282" max="1282" width="57.85546875" style="344" customWidth="1"/>
    <col min="1283" max="1283" width="12.140625" style="344" customWidth="1"/>
    <col min="1284" max="1284" width="5.28515625" style="344" customWidth="1"/>
    <col min="1285" max="1290" width="12.140625" style="344" customWidth="1"/>
    <col min="1291" max="1535" width="9.140625" style="344"/>
    <col min="1536" max="1536" width="9.85546875" style="344" customWidth="1"/>
    <col min="1537" max="1537" width="23.5703125" style="344" customWidth="1"/>
    <col min="1538" max="1538" width="57.85546875" style="344" customWidth="1"/>
    <col min="1539" max="1539" width="12.140625" style="344" customWidth="1"/>
    <col min="1540" max="1540" width="5.28515625" style="344" customWidth="1"/>
    <col min="1541" max="1546" width="12.140625" style="344" customWidth="1"/>
    <col min="1547" max="1791" width="9.140625" style="344"/>
    <col min="1792" max="1792" width="9.85546875" style="344" customWidth="1"/>
    <col min="1793" max="1793" width="23.5703125" style="344" customWidth="1"/>
    <col min="1794" max="1794" width="57.85546875" style="344" customWidth="1"/>
    <col min="1795" max="1795" width="12.140625" style="344" customWidth="1"/>
    <col min="1796" max="1796" width="5.28515625" style="344" customWidth="1"/>
    <col min="1797" max="1802" width="12.140625" style="344" customWidth="1"/>
    <col min="1803" max="2047" width="9.140625" style="344"/>
    <col min="2048" max="2048" width="9.85546875" style="344" customWidth="1"/>
    <col min="2049" max="2049" width="23.5703125" style="344" customWidth="1"/>
    <col min="2050" max="2050" width="57.85546875" style="344" customWidth="1"/>
    <col min="2051" max="2051" width="12.140625" style="344" customWidth="1"/>
    <col min="2052" max="2052" width="5.28515625" style="344" customWidth="1"/>
    <col min="2053" max="2058" width="12.140625" style="344" customWidth="1"/>
    <col min="2059" max="2303" width="9.140625" style="344"/>
    <col min="2304" max="2304" width="9.85546875" style="344" customWidth="1"/>
    <col min="2305" max="2305" width="23.5703125" style="344" customWidth="1"/>
    <col min="2306" max="2306" width="57.85546875" style="344" customWidth="1"/>
    <col min="2307" max="2307" width="12.140625" style="344" customWidth="1"/>
    <col min="2308" max="2308" width="5.28515625" style="344" customWidth="1"/>
    <col min="2309" max="2314" width="12.140625" style="344" customWidth="1"/>
    <col min="2315" max="2559" width="9.140625" style="344"/>
    <col min="2560" max="2560" width="9.85546875" style="344" customWidth="1"/>
    <col min="2561" max="2561" width="23.5703125" style="344" customWidth="1"/>
    <col min="2562" max="2562" width="57.85546875" style="344" customWidth="1"/>
    <col min="2563" max="2563" width="12.140625" style="344" customWidth="1"/>
    <col min="2564" max="2564" width="5.28515625" style="344" customWidth="1"/>
    <col min="2565" max="2570" width="12.140625" style="344" customWidth="1"/>
    <col min="2571" max="2815" width="9.140625" style="344"/>
    <col min="2816" max="2816" width="9.85546875" style="344" customWidth="1"/>
    <col min="2817" max="2817" width="23.5703125" style="344" customWidth="1"/>
    <col min="2818" max="2818" width="57.85546875" style="344" customWidth="1"/>
    <col min="2819" max="2819" width="12.140625" style="344" customWidth="1"/>
    <col min="2820" max="2820" width="5.28515625" style="344" customWidth="1"/>
    <col min="2821" max="2826" width="12.140625" style="344" customWidth="1"/>
    <col min="2827" max="3071" width="9.140625" style="344"/>
    <col min="3072" max="3072" width="9.85546875" style="344" customWidth="1"/>
    <col min="3073" max="3073" width="23.5703125" style="344" customWidth="1"/>
    <col min="3074" max="3074" width="57.85546875" style="344" customWidth="1"/>
    <col min="3075" max="3075" width="12.140625" style="344" customWidth="1"/>
    <col min="3076" max="3076" width="5.28515625" style="344" customWidth="1"/>
    <col min="3077" max="3082" width="12.140625" style="344" customWidth="1"/>
    <col min="3083" max="3327" width="9.140625" style="344"/>
    <col min="3328" max="3328" width="9.85546875" style="344" customWidth="1"/>
    <col min="3329" max="3329" width="23.5703125" style="344" customWidth="1"/>
    <col min="3330" max="3330" width="57.85546875" style="344" customWidth="1"/>
    <col min="3331" max="3331" width="12.140625" style="344" customWidth="1"/>
    <col min="3332" max="3332" width="5.28515625" style="344" customWidth="1"/>
    <col min="3333" max="3338" width="12.140625" style="344" customWidth="1"/>
    <col min="3339" max="3583" width="9.140625" style="344"/>
    <col min="3584" max="3584" width="9.85546875" style="344" customWidth="1"/>
    <col min="3585" max="3585" width="23.5703125" style="344" customWidth="1"/>
    <col min="3586" max="3586" width="57.85546875" style="344" customWidth="1"/>
    <col min="3587" max="3587" width="12.140625" style="344" customWidth="1"/>
    <col min="3588" max="3588" width="5.28515625" style="344" customWidth="1"/>
    <col min="3589" max="3594" width="12.140625" style="344" customWidth="1"/>
    <col min="3595" max="3839" width="9.140625" style="344"/>
    <col min="3840" max="3840" width="9.85546875" style="344" customWidth="1"/>
    <col min="3841" max="3841" width="23.5703125" style="344" customWidth="1"/>
    <col min="3842" max="3842" width="57.85546875" style="344" customWidth="1"/>
    <col min="3843" max="3843" width="12.140625" style="344" customWidth="1"/>
    <col min="3844" max="3844" width="5.28515625" style="344" customWidth="1"/>
    <col min="3845" max="3850" width="12.140625" style="344" customWidth="1"/>
    <col min="3851" max="4095" width="9.140625" style="344"/>
    <col min="4096" max="4096" width="9.85546875" style="344" customWidth="1"/>
    <col min="4097" max="4097" width="23.5703125" style="344" customWidth="1"/>
    <col min="4098" max="4098" width="57.85546875" style="344" customWidth="1"/>
    <col min="4099" max="4099" width="12.140625" style="344" customWidth="1"/>
    <col min="4100" max="4100" width="5.28515625" style="344" customWidth="1"/>
    <col min="4101" max="4106" width="12.140625" style="344" customWidth="1"/>
    <col min="4107" max="4351" width="9.140625" style="344"/>
    <col min="4352" max="4352" width="9.85546875" style="344" customWidth="1"/>
    <col min="4353" max="4353" width="23.5703125" style="344" customWidth="1"/>
    <col min="4354" max="4354" width="57.85546875" style="344" customWidth="1"/>
    <col min="4355" max="4355" width="12.140625" style="344" customWidth="1"/>
    <col min="4356" max="4356" width="5.28515625" style="344" customWidth="1"/>
    <col min="4357" max="4362" width="12.140625" style="344" customWidth="1"/>
    <col min="4363" max="4607" width="9.140625" style="344"/>
    <col min="4608" max="4608" width="9.85546875" style="344" customWidth="1"/>
    <col min="4609" max="4609" width="23.5703125" style="344" customWidth="1"/>
    <col min="4610" max="4610" width="57.85546875" style="344" customWidth="1"/>
    <col min="4611" max="4611" width="12.140625" style="344" customWidth="1"/>
    <col min="4612" max="4612" width="5.28515625" style="344" customWidth="1"/>
    <col min="4613" max="4618" width="12.140625" style="344" customWidth="1"/>
    <col min="4619" max="4863" width="9.140625" style="344"/>
    <col min="4864" max="4864" width="9.85546875" style="344" customWidth="1"/>
    <col min="4865" max="4865" width="23.5703125" style="344" customWidth="1"/>
    <col min="4866" max="4866" width="57.85546875" style="344" customWidth="1"/>
    <col min="4867" max="4867" width="12.140625" style="344" customWidth="1"/>
    <col min="4868" max="4868" width="5.28515625" style="344" customWidth="1"/>
    <col min="4869" max="4874" width="12.140625" style="344" customWidth="1"/>
    <col min="4875" max="5119" width="9.140625" style="344"/>
    <col min="5120" max="5120" width="9.85546875" style="344" customWidth="1"/>
    <col min="5121" max="5121" width="23.5703125" style="344" customWidth="1"/>
    <col min="5122" max="5122" width="57.85546875" style="344" customWidth="1"/>
    <col min="5123" max="5123" width="12.140625" style="344" customWidth="1"/>
    <col min="5124" max="5124" width="5.28515625" style="344" customWidth="1"/>
    <col min="5125" max="5130" width="12.140625" style="344" customWidth="1"/>
    <col min="5131" max="5375" width="9.140625" style="344"/>
    <col min="5376" max="5376" width="9.85546875" style="344" customWidth="1"/>
    <col min="5377" max="5377" width="23.5703125" style="344" customWidth="1"/>
    <col min="5378" max="5378" width="57.85546875" style="344" customWidth="1"/>
    <col min="5379" max="5379" width="12.140625" style="344" customWidth="1"/>
    <col min="5380" max="5380" width="5.28515625" style="344" customWidth="1"/>
    <col min="5381" max="5386" width="12.140625" style="344" customWidth="1"/>
    <col min="5387" max="5631" width="9.140625" style="344"/>
    <col min="5632" max="5632" width="9.85546875" style="344" customWidth="1"/>
    <col min="5633" max="5633" width="23.5703125" style="344" customWidth="1"/>
    <col min="5634" max="5634" width="57.85546875" style="344" customWidth="1"/>
    <col min="5635" max="5635" width="12.140625" style="344" customWidth="1"/>
    <col min="5636" max="5636" width="5.28515625" style="344" customWidth="1"/>
    <col min="5637" max="5642" width="12.140625" style="344" customWidth="1"/>
    <col min="5643" max="5887" width="9.140625" style="344"/>
    <col min="5888" max="5888" width="9.85546875" style="344" customWidth="1"/>
    <col min="5889" max="5889" width="23.5703125" style="344" customWidth="1"/>
    <col min="5890" max="5890" width="57.85546875" style="344" customWidth="1"/>
    <col min="5891" max="5891" width="12.140625" style="344" customWidth="1"/>
    <col min="5892" max="5892" width="5.28515625" style="344" customWidth="1"/>
    <col min="5893" max="5898" width="12.140625" style="344" customWidth="1"/>
    <col min="5899" max="6143" width="9.140625" style="344"/>
    <col min="6144" max="6144" width="9.85546875" style="344" customWidth="1"/>
    <col min="6145" max="6145" width="23.5703125" style="344" customWidth="1"/>
    <col min="6146" max="6146" width="57.85546875" style="344" customWidth="1"/>
    <col min="6147" max="6147" width="12.140625" style="344" customWidth="1"/>
    <col min="6148" max="6148" width="5.28515625" style="344" customWidth="1"/>
    <col min="6149" max="6154" width="12.140625" style="344" customWidth="1"/>
    <col min="6155" max="6399" width="9.140625" style="344"/>
    <col min="6400" max="6400" width="9.85546875" style="344" customWidth="1"/>
    <col min="6401" max="6401" width="23.5703125" style="344" customWidth="1"/>
    <col min="6402" max="6402" width="57.85546875" style="344" customWidth="1"/>
    <col min="6403" max="6403" width="12.140625" style="344" customWidth="1"/>
    <col min="6404" max="6404" width="5.28515625" style="344" customWidth="1"/>
    <col min="6405" max="6410" width="12.140625" style="344" customWidth="1"/>
    <col min="6411" max="6655" width="9.140625" style="344"/>
    <col min="6656" max="6656" width="9.85546875" style="344" customWidth="1"/>
    <col min="6657" max="6657" width="23.5703125" style="344" customWidth="1"/>
    <col min="6658" max="6658" width="57.85546875" style="344" customWidth="1"/>
    <col min="6659" max="6659" width="12.140625" style="344" customWidth="1"/>
    <col min="6660" max="6660" width="5.28515625" style="344" customWidth="1"/>
    <col min="6661" max="6666" width="12.140625" style="344" customWidth="1"/>
    <col min="6667" max="6911" width="9.140625" style="344"/>
    <col min="6912" max="6912" width="9.85546875" style="344" customWidth="1"/>
    <col min="6913" max="6913" width="23.5703125" style="344" customWidth="1"/>
    <col min="6914" max="6914" width="57.85546875" style="344" customWidth="1"/>
    <col min="6915" max="6915" width="12.140625" style="344" customWidth="1"/>
    <col min="6916" max="6916" width="5.28515625" style="344" customWidth="1"/>
    <col min="6917" max="6922" width="12.140625" style="344" customWidth="1"/>
    <col min="6923" max="7167" width="9.140625" style="344"/>
    <col min="7168" max="7168" width="9.85546875" style="344" customWidth="1"/>
    <col min="7169" max="7169" width="23.5703125" style="344" customWidth="1"/>
    <col min="7170" max="7170" width="57.85546875" style="344" customWidth="1"/>
    <col min="7171" max="7171" width="12.140625" style="344" customWidth="1"/>
    <col min="7172" max="7172" width="5.28515625" style="344" customWidth="1"/>
    <col min="7173" max="7178" width="12.140625" style="344" customWidth="1"/>
    <col min="7179" max="7423" width="9.140625" style="344"/>
    <col min="7424" max="7424" width="9.85546875" style="344" customWidth="1"/>
    <col min="7425" max="7425" width="23.5703125" style="344" customWidth="1"/>
    <col min="7426" max="7426" width="57.85546875" style="344" customWidth="1"/>
    <col min="7427" max="7427" width="12.140625" style="344" customWidth="1"/>
    <col min="7428" max="7428" width="5.28515625" style="344" customWidth="1"/>
    <col min="7429" max="7434" width="12.140625" style="344" customWidth="1"/>
    <col min="7435" max="7679" width="9.140625" style="344"/>
    <col min="7680" max="7680" width="9.85546875" style="344" customWidth="1"/>
    <col min="7681" max="7681" width="23.5703125" style="344" customWidth="1"/>
    <col min="7682" max="7682" width="57.85546875" style="344" customWidth="1"/>
    <col min="7683" max="7683" width="12.140625" style="344" customWidth="1"/>
    <col min="7684" max="7684" width="5.28515625" style="344" customWidth="1"/>
    <col min="7685" max="7690" width="12.140625" style="344" customWidth="1"/>
    <col min="7691" max="7935" width="9.140625" style="344"/>
    <col min="7936" max="7936" width="9.85546875" style="344" customWidth="1"/>
    <col min="7937" max="7937" width="23.5703125" style="344" customWidth="1"/>
    <col min="7938" max="7938" width="57.85546875" style="344" customWidth="1"/>
    <col min="7939" max="7939" width="12.140625" style="344" customWidth="1"/>
    <col min="7940" max="7940" width="5.28515625" style="344" customWidth="1"/>
    <col min="7941" max="7946" width="12.140625" style="344" customWidth="1"/>
    <col min="7947" max="8191" width="9.140625" style="344"/>
    <col min="8192" max="8192" width="9.85546875" style="344" customWidth="1"/>
    <col min="8193" max="8193" width="23.5703125" style="344" customWidth="1"/>
    <col min="8194" max="8194" width="57.85546875" style="344" customWidth="1"/>
    <col min="8195" max="8195" width="12.140625" style="344" customWidth="1"/>
    <col min="8196" max="8196" width="5.28515625" style="344" customWidth="1"/>
    <col min="8197" max="8202" width="12.140625" style="344" customWidth="1"/>
    <col min="8203" max="8447" width="9.140625" style="344"/>
    <col min="8448" max="8448" width="9.85546875" style="344" customWidth="1"/>
    <col min="8449" max="8449" width="23.5703125" style="344" customWidth="1"/>
    <col min="8450" max="8450" width="57.85546875" style="344" customWidth="1"/>
    <col min="8451" max="8451" width="12.140625" style="344" customWidth="1"/>
    <col min="8452" max="8452" width="5.28515625" style="344" customWidth="1"/>
    <col min="8453" max="8458" width="12.140625" style="344" customWidth="1"/>
    <col min="8459" max="8703" width="9.140625" style="344"/>
    <col min="8704" max="8704" width="9.85546875" style="344" customWidth="1"/>
    <col min="8705" max="8705" width="23.5703125" style="344" customWidth="1"/>
    <col min="8706" max="8706" width="57.85546875" style="344" customWidth="1"/>
    <col min="8707" max="8707" width="12.140625" style="344" customWidth="1"/>
    <col min="8708" max="8708" width="5.28515625" style="344" customWidth="1"/>
    <col min="8709" max="8714" width="12.140625" style="344" customWidth="1"/>
    <col min="8715" max="8959" width="9.140625" style="344"/>
    <col min="8960" max="8960" width="9.85546875" style="344" customWidth="1"/>
    <col min="8961" max="8961" width="23.5703125" style="344" customWidth="1"/>
    <col min="8962" max="8962" width="57.85546875" style="344" customWidth="1"/>
    <col min="8963" max="8963" width="12.140625" style="344" customWidth="1"/>
    <col min="8964" max="8964" width="5.28515625" style="344" customWidth="1"/>
    <col min="8965" max="8970" width="12.140625" style="344" customWidth="1"/>
    <col min="8971" max="9215" width="9.140625" style="344"/>
    <col min="9216" max="9216" width="9.85546875" style="344" customWidth="1"/>
    <col min="9217" max="9217" width="23.5703125" style="344" customWidth="1"/>
    <col min="9218" max="9218" width="57.85546875" style="344" customWidth="1"/>
    <col min="9219" max="9219" width="12.140625" style="344" customWidth="1"/>
    <col min="9220" max="9220" width="5.28515625" style="344" customWidth="1"/>
    <col min="9221" max="9226" width="12.140625" style="344" customWidth="1"/>
    <col min="9227" max="9471" width="9.140625" style="344"/>
    <col min="9472" max="9472" width="9.85546875" style="344" customWidth="1"/>
    <col min="9473" max="9473" width="23.5703125" style="344" customWidth="1"/>
    <col min="9474" max="9474" width="57.85546875" style="344" customWidth="1"/>
    <col min="9475" max="9475" width="12.140625" style="344" customWidth="1"/>
    <col min="9476" max="9476" width="5.28515625" style="344" customWidth="1"/>
    <col min="9477" max="9482" width="12.140625" style="344" customWidth="1"/>
    <col min="9483" max="9727" width="9.140625" style="344"/>
    <col min="9728" max="9728" width="9.85546875" style="344" customWidth="1"/>
    <col min="9729" max="9729" width="23.5703125" style="344" customWidth="1"/>
    <col min="9730" max="9730" width="57.85546875" style="344" customWidth="1"/>
    <col min="9731" max="9731" width="12.140625" style="344" customWidth="1"/>
    <col min="9732" max="9732" width="5.28515625" style="344" customWidth="1"/>
    <col min="9733" max="9738" width="12.140625" style="344" customWidth="1"/>
    <col min="9739" max="9983" width="9.140625" style="344"/>
    <col min="9984" max="9984" width="9.85546875" style="344" customWidth="1"/>
    <col min="9985" max="9985" width="23.5703125" style="344" customWidth="1"/>
    <col min="9986" max="9986" width="57.85546875" style="344" customWidth="1"/>
    <col min="9987" max="9987" width="12.140625" style="344" customWidth="1"/>
    <col min="9988" max="9988" width="5.28515625" style="344" customWidth="1"/>
    <col min="9989" max="9994" width="12.140625" style="344" customWidth="1"/>
    <col min="9995" max="10239" width="9.140625" style="344"/>
    <col min="10240" max="10240" width="9.85546875" style="344" customWidth="1"/>
    <col min="10241" max="10241" width="23.5703125" style="344" customWidth="1"/>
    <col min="10242" max="10242" width="57.85546875" style="344" customWidth="1"/>
    <col min="10243" max="10243" width="12.140625" style="344" customWidth="1"/>
    <col min="10244" max="10244" width="5.28515625" style="344" customWidth="1"/>
    <col min="10245" max="10250" width="12.140625" style="344" customWidth="1"/>
    <col min="10251" max="10495" width="9.140625" style="344"/>
    <col min="10496" max="10496" width="9.85546875" style="344" customWidth="1"/>
    <col min="10497" max="10497" width="23.5703125" style="344" customWidth="1"/>
    <col min="10498" max="10498" width="57.85546875" style="344" customWidth="1"/>
    <col min="10499" max="10499" width="12.140625" style="344" customWidth="1"/>
    <col min="10500" max="10500" width="5.28515625" style="344" customWidth="1"/>
    <col min="10501" max="10506" width="12.140625" style="344" customWidth="1"/>
    <col min="10507" max="10751" width="9.140625" style="344"/>
    <col min="10752" max="10752" width="9.85546875" style="344" customWidth="1"/>
    <col min="10753" max="10753" width="23.5703125" style="344" customWidth="1"/>
    <col min="10754" max="10754" width="57.85546875" style="344" customWidth="1"/>
    <col min="10755" max="10755" width="12.140625" style="344" customWidth="1"/>
    <col min="10756" max="10756" width="5.28515625" style="344" customWidth="1"/>
    <col min="10757" max="10762" width="12.140625" style="344" customWidth="1"/>
    <col min="10763" max="11007" width="9.140625" style="344"/>
    <col min="11008" max="11008" width="9.85546875" style="344" customWidth="1"/>
    <col min="11009" max="11009" width="23.5703125" style="344" customWidth="1"/>
    <col min="11010" max="11010" width="57.85546875" style="344" customWidth="1"/>
    <col min="11011" max="11011" width="12.140625" style="344" customWidth="1"/>
    <col min="11012" max="11012" width="5.28515625" style="344" customWidth="1"/>
    <col min="11013" max="11018" width="12.140625" style="344" customWidth="1"/>
    <col min="11019" max="11263" width="9.140625" style="344"/>
    <col min="11264" max="11264" width="9.85546875" style="344" customWidth="1"/>
    <col min="11265" max="11265" width="23.5703125" style="344" customWidth="1"/>
    <col min="11266" max="11266" width="57.85546875" style="344" customWidth="1"/>
    <col min="11267" max="11267" width="12.140625" style="344" customWidth="1"/>
    <col min="11268" max="11268" width="5.28515625" style="344" customWidth="1"/>
    <col min="11269" max="11274" width="12.140625" style="344" customWidth="1"/>
    <col min="11275" max="11519" width="9.140625" style="344"/>
    <col min="11520" max="11520" width="9.85546875" style="344" customWidth="1"/>
    <col min="11521" max="11521" width="23.5703125" style="344" customWidth="1"/>
    <col min="11522" max="11522" width="57.85546875" style="344" customWidth="1"/>
    <col min="11523" max="11523" width="12.140625" style="344" customWidth="1"/>
    <col min="11524" max="11524" width="5.28515625" style="344" customWidth="1"/>
    <col min="11525" max="11530" width="12.140625" style="344" customWidth="1"/>
    <col min="11531" max="11775" width="9.140625" style="344"/>
    <col min="11776" max="11776" width="9.85546875" style="344" customWidth="1"/>
    <col min="11777" max="11777" width="23.5703125" style="344" customWidth="1"/>
    <col min="11778" max="11778" width="57.85546875" style="344" customWidth="1"/>
    <col min="11779" max="11779" width="12.140625" style="344" customWidth="1"/>
    <col min="11780" max="11780" width="5.28515625" style="344" customWidth="1"/>
    <col min="11781" max="11786" width="12.140625" style="344" customWidth="1"/>
    <col min="11787" max="12031" width="9.140625" style="344"/>
    <col min="12032" max="12032" width="9.85546875" style="344" customWidth="1"/>
    <col min="12033" max="12033" width="23.5703125" style="344" customWidth="1"/>
    <col min="12034" max="12034" width="57.85546875" style="344" customWidth="1"/>
    <col min="12035" max="12035" width="12.140625" style="344" customWidth="1"/>
    <col min="12036" max="12036" width="5.28515625" style="344" customWidth="1"/>
    <col min="12037" max="12042" width="12.140625" style="344" customWidth="1"/>
    <col min="12043" max="12287" width="9.140625" style="344"/>
    <col min="12288" max="12288" width="9.85546875" style="344" customWidth="1"/>
    <col min="12289" max="12289" width="23.5703125" style="344" customWidth="1"/>
    <col min="12290" max="12290" width="57.85546875" style="344" customWidth="1"/>
    <col min="12291" max="12291" width="12.140625" style="344" customWidth="1"/>
    <col min="12292" max="12292" width="5.28515625" style="344" customWidth="1"/>
    <col min="12293" max="12298" width="12.140625" style="344" customWidth="1"/>
    <col min="12299" max="12543" width="9.140625" style="344"/>
    <col min="12544" max="12544" width="9.85546875" style="344" customWidth="1"/>
    <col min="12545" max="12545" width="23.5703125" style="344" customWidth="1"/>
    <col min="12546" max="12546" width="57.85546875" style="344" customWidth="1"/>
    <col min="12547" max="12547" width="12.140625" style="344" customWidth="1"/>
    <col min="12548" max="12548" width="5.28515625" style="344" customWidth="1"/>
    <col min="12549" max="12554" width="12.140625" style="344" customWidth="1"/>
    <col min="12555" max="12799" width="9.140625" style="344"/>
    <col min="12800" max="12800" width="9.85546875" style="344" customWidth="1"/>
    <col min="12801" max="12801" width="23.5703125" style="344" customWidth="1"/>
    <col min="12802" max="12802" width="57.85546875" style="344" customWidth="1"/>
    <col min="12803" max="12803" width="12.140625" style="344" customWidth="1"/>
    <col min="12804" max="12804" width="5.28515625" style="344" customWidth="1"/>
    <col min="12805" max="12810" width="12.140625" style="344" customWidth="1"/>
    <col min="12811" max="13055" width="9.140625" style="344"/>
    <col min="13056" max="13056" width="9.85546875" style="344" customWidth="1"/>
    <col min="13057" max="13057" width="23.5703125" style="344" customWidth="1"/>
    <col min="13058" max="13058" width="57.85546875" style="344" customWidth="1"/>
    <col min="13059" max="13059" width="12.140625" style="344" customWidth="1"/>
    <col min="13060" max="13060" width="5.28515625" style="344" customWidth="1"/>
    <col min="13061" max="13066" width="12.140625" style="344" customWidth="1"/>
    <col min="13067" max="13311" width="9.140625" style="344"/>
    <col min="13312" max="13312" width="9.85546875" style="344" customWidth="1"/>
    <col min="13313" max="13313" width="23.5703125" style="344" customWidth="1"/>
    <col min="13314" max="13314" width="57.85546875" style="344" customWidth="1"/>
    <col min="13315" max="13315" width="12.140625" style="344" customWidth="1"/>
    <col min="13316" max="13316" width="5.28515625" style="344" customWidth="1"/>
    <col min="13317" max="13322" width="12.140625" style="344" customWidth="1"/>
    <col min="13323" max="13567" width="9.140625" style="344"/>
    <col min="13568" max="13568" width="9.85546875" style="344" customWidth="1"/>
    <col min="13569" max="13569" width="23.5703125" style="344" customWidth="1"/>
    <col min="13570" max="13570" width="57.85546875" style="344" customWidth="1"/>
    <col min="13571" max="13571" width="12.140625" style="344" customWidth="1"/>
    <col min="13572" max="13572" width="5.28515625" style="344" customWidth="1"/>
    <col min="13573" max="13578" width="12.140625" style="344" customWidth="1"/>
    <col min="13579" max="13823" width="9.140625" style="344"/>
    <col min="13824" max="13824" width="9.85546875" style="344" customWidth="1"/>
    <col min="13825" max="13825" width="23.5703125" style="344" customWidth="1"/>
    <col min="13826" max="13826" width="57.85546875" style="344" customWidth="1"/>
    <col min="13827" max="13827" width="12.140625" style="344" customWidth="1"/>
    <col min="13828" max="13828" width="5.28515625" style="344" customWidth="1"/>
    <col min="13829" max="13834" width="12.140625" style="344" customWidth="1"/>
    <col min="13835" max="14079" width="9.140625" style="344"/>
    <col min="14080" max="14080" width="9.85546875" style="344" customWidth="1"/>
    <col min="14081" max="14081" width="23.5703125" style="344" customWidth="1"/>
    <col min="14082" max="14082" width="57.85546875" style="344" customWidth="1"/>
    <col min="14083" max="14083" width="12.140625" style="344" customWidth="1"/>
    <col min="14084" max="14084" width="5.28515625" style="344" customWidth="1"/>
    <col min="14085" max="14090" width="12.140625" style="344" customWidth="1"/>
    <col min="14091" max="14335" width="9.140625" style="344"/>
    <col min="14336" max="14336" width="9.85546875" style="344" customWidth="1"/>
    <col min="14337" max="14337" width="23.5703125" style="344" customWidth="1"/>
    <col min="14338" max="14338" width="57.85546875" style="344" customWidth="1"/>
    <col min="14339" max="14339" width="12.140625" style="344" customWidth="1"/>
    <col min="14340" max="14340" width="5.28515625" style="344" customWidth="1"/>
    <col min="14341" max="14346" width="12.140625" style="344" customWidth="1"/>
    <col min="14347" max="14591" width="9.140625" style="344"/>
    <col min="14592" max="14592" width="9.85546875" style="344" customWidth="1"/>
    <col min="14593" max="14593" width="23.5703125" style="344" customWidth="1"/>
    <col min="14594" max="14594" width="57.85546875" style="344" customWidth="1"/>
    <col min="14595" max="14595" width="12.140625" style="344" customWidth="1"/>
    <col min="14596" max="14596" width="5.28515625" style="344" customWidth="1"/>
    <col min="14597" max="14602" width="12.140625" style="344" customWidth="1"/>
    <col min="14603" max="14847" width="9.140625" style="344"/>
    <col min="14848" max="14848" width="9.85546875" style="344" customWidth="1"/>
    <col min="14849" max="14849" width="23.5703125" style="344" customWidth="1"/>
    <col min="14850" max="14850" width="57.85546875" style="344" customWidth="1"/>
    <col min="14851" max="14851" width="12.140625" style="344" customWidth="1"/>
    <col min="14852" max="14852" width="5.28515625" style="344" customWidth="1"/>
    <col min="14853" max="14858" width="12.140625" style="344" customWidth="1"/>
    <col min="14859" max="15103" width="9.140625" style="344"/>
    <col min="15104" max="15104" width="9.85546875" style="344" customWidth="1"/>
    <col min="15105" max="15105" width="23.5703125" style="344" customWidth="1"/>
    <col min="15106" max="15106" width="57.85546875" style="344" customWidth="1"/>
    <col min="15107" max="15107" width="12.140625" style="344" customWidth="1"/>
    <col min="15108" max="15108" width="5.28515625" style="344" customWidth="1"/>
    <col min="15109" max="15114" width="12.140625" style="344" customWidth="1"/>
    <col min="15115" max="15359" width="9.140625" style="344"/>
    <col min="15360" max="15360" width="9.85546875" style="344" customWidth="1"/>
    <col min="15361" max="15361" width="23.5703125" style="344" customWidth="1"/>
    <col min="15362" max="15362" width="57.85546875" style="344" customWidth="1"/>
    <col min="15363" max="15363" width="12.140625" style="344" customWidth="1"/>
    <col min="15364" max="15364" width="5.28515625" style="344" customWidth="1"/>
    <col min="15365" max="15370" width="12.140625" style="344" customWidth="1"/>
    <col min="15371" max="15615" width="9.140625" style="344"/>
    <col min="15616" max="15616" width="9.85546875" style="344" customWidth="1"/>
    <col min="15617" max="15617" width="23.5703125" style="344" customWidth="1"/>
    <col min="15618" max="15618" width="57.85546875" style="344" customWidth="1"/>
    <col min="15619" max="15619" width="12.140625" style="344" customWidth="1"/>
    <col min="15620" max="15620" width="5.28515625" style="344" customWidth="1"/>
    <col min="15621" max="15626" width="12.140625" style="344" customWidth="1"/>
    <col min="15627" max="15871" width="9.140625" style="344"/>
    <col min="15872" max="15872" width="9.85546875" style="344" customWidth="1"/>
    <col min="15873" max="15873" width="23.5703125" style="344" customWidth="1"/>
    <col min="15874" max="15874" width="57.85546875" style="344" customWidth="1"/>
    <col min="15875" max="15875" width="12.140625" style="344" customWidth="1"/>
    <col min="15876" max="15876" width="5.28515625" style="344" customWidth="1"/>
    <col min="15877" max="15882" width="12.140625" style="344" customWidth="1"/>
    <col min="15883" max="16127" width="9.140625" style="344"/>
    <col min="16128" max="16128" width="9.85546875" style="344" customWidth="1"/>
    <col min="16129" max="16129" width="23.5703125" style="344" customWidth="1"/>
    <col min="16130" max="16130" width="57.85546875" style="344" customWidth="1"/>
    <col min="16131" max="16131" width="12.140625" style="344" customWidth="1"/>
    <col min="16132" max="16132" width="5.28515625" style="344" customWidth="1"/>
    <col min="16133" max="16138" width="12.140625" style="344" customWidth="1"/>
    <col min="16139" max="16384" width="9.140625" style="344"/>
  </cols>
  <sheetData>
    <row r="1" spans="1:12" s="223" customFormat="1" ht="15" x14ac:dyDescent="0.2">
      <c r="A1" s="449" t="s">
        <v>197</v>
      </c>
      <c r="B1" s="449"/>
      <c r="C1" s="449"/>
      <c r="F1" s="224"/>
      <c r="G1" s="225"/>
      <c r="H1" s="226"/>
      <c r="I1" s="226"/>
      <c r="J1" s="227"/>
      <c r="K1" s="226" t="s">
        <v>198</v>
      </c>
    </row>
    <row r="2" spans="1:12" s="223" customFormat="1" ht="15" x14ac:dyDescent="0.2">
      <c r="A2" s="228" t="s">
        <v>199</v>
      </c>
      <c r="F2" s="229"/>
      <c r="G2" s="230"/>
      <c r="H2" s="227"/>
      <c r="I2" s="227"/>
      <c r="J2" s="228"/>
      <c r="K2" s="231" t="s">
        <v>31</v>
      </c>
    </row>
    <row r="3" spans="1:12" s="223" customFormat="1" ht="15" x14ac:dyDescent="0.2">
      <c r="A3" s="232"/>
      <c r="F3" s="229"/>
      <c r="G3" s="230"/>
      <c r="H3" s="227"/>
      <c r="I3" s="227"/>
      <c r="J3" s="227"/>
      <c r="K3" s="227"/>
    </row>
    <row r="4" spans="1:12" s="233" customFormat="1" ht="15" x14ac:dyDescent="0.2">
      <c r="A4" s="450" t="s">
        <v>198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</row>
    <row r="5" spans="1:12" s="235" customFormat="1" ht="6.95" customHeight="1" x14ac:dyDescent="0.2">
      <c r="A5" s="234"/>
      <c r="B5" s="234"/>
      <c r="C5" s="234"/>
      <c r="F5" s="236"/>
      <c r="G5" s="236"/>
      <c r="H5" s="236"/>
      <c r="I5" s="236"/>
      <c r="J5" s="236"/>
      <c r="K5" s="236"/>
    </row>
    <row r="6" spans="1:12" s="43" customFormat="1" ht="21.75" customHeight="1" x14ac:dyDescent="0.2">
      <c r="A6" s="416" t="s">
        <v>32</v>
      </c>
      <c r="B6" s="451" t="s">
        <v>3</v>
      </c>
      <c r="C6" s="452"/>
      <c r="D6" s="420" t="s">
        <v>29</v>
      </c>
      <c r="E6" s="420"/>
      <c r="F6" s="420"/>
      <c r="G6" s="420"/>
      <c r="H6" s="421" t="s">
        <v>23</v>
      </c>
      <c r="I6" s="422"/>
      <c r="J6" s="422"/>
      <c r="K6" s="422"/>
      <c r="L6" s="423"/>
    </row>
    <row r="7" spans="1:12" s="43" customFormat="1" ht="21.75" customHeight="1" x14ac:dyDescent="0.2">
      <c r="A7" s="416"/>
      <c r="B7" s="453"/>
      <c r="C7" s="454"/>
      <c r="D7" s="424" t="s">
        <v>1</v>
      </c>
      <c r="E7" s="417" t="s">
        <v>21</v>
      </c>
      <c r="F7" s="424" t="s">
        <v>33</v>
      </c>
      <c r="G7" s="424" t="s">
        <v>34</v>
      </c>
      <c r="H7" s="421" t="s">
        <v>24</v>
      </c>
      <c r="I7" s="423"/>
      <c r="J7" s="421" t="s">
        <v>20</v>
      </c>
      <c r="K7" s="423"/>
      <c r="L7" s="426" t="s">
        <v>25</v>
      </c>
    </row>
    <row r="8" spans="1:12" s="51" customFormat="1" ht="24.75" customHeight="1" x14ac:dyDescent="0.2">
      <c r="A8" s="416"/>
      <c r="B8" s="455"/>
      <c r="C8" s="456"/>
      <c r="D8" s="397"/>
      <c r="E8" s="399"/>
      <c r="F8" s="397"/>
      <c r="G8" s="397"/>
      <c r="H8" s="153" t="s">
        <v>35</v>
      </c>
      <c r="I8" s="153" t="s">
        <v>4</v>
      </c>
      <c r="J8" s="153" t="s">
        <v>35</v>
      </c>
      <c r="K8" s="153" t="s">
        <v>4</v>
      </c>
      <c r="L8" s="401"/>
    </row>
    <row r="9" spans="1:12" s="244" customFormat="1" ht="15" customHeight="1" x14ac:dyDescent="0.2">
      <c r="A9" s="237">
        <v>1</v>
      </c>
      <c r="B9" s="238" t="s">
        <v>200</v>
      </c>
      <c r="C9" s="239"/>
      <c r="D9" s="239"/>
      <c r="E9" s="240"/>
      <c r="F9" s="241"/>
      <c r="G9" s="241"/>
      <c r="H9" s="241"/>
      <c r="I9" s="241"/>
      <c r="J9" s="241"/>
      <c r="K9" s="242"/>
      <c r="L9" s="243"/>
    </row>
    <row r="10" spans="1:12" s="246" customFormat="1" ht="25.5" customHeight="1" x14ac:dyDescent="0.2">
      <c r="A10" s="245">
        <v>1.1000000000000001</v>
      </c>
      <c r="B10" s="446" t="s">
        <v>201</v>
      </c>
      <c r="C10" s="447"/>
      <c r="D10" s="447"/>
      <c r="E10" s="447"/>
      <c r="F10" s="447"/>
      <c r="G10" s="447"/>
      <c r="H10" s="447"/>
      <c r="I10" s="447"/>
      <c r="J10" s="447"/>
      <c r="K10" s="448"/>
      <c r="L10" s="243"/>
    </row>
    <row r="11" spans="1:12" s="77" customFormat="1" ht="15" customHeight="1" x14ac:dyDescent="0.2">
      <c r="A11" s="247" t="s">
        <v>38</v>
      </c>
      <c r="B11" s="248" t="s">
        <v>202</v>
      </c>
      <c r="C11" s="249"/>
      <c r="D11" s="250" t="s">
        <v>137</v>
      </c>
      <c r="E11" s="251" t="s">
        <v>40</v>
      </c>
      <c r="F11" s="252">
        <v>0</v>
      </c>
      <c r="G11" s="253" t="s">
        <v>203</v>
      </c>
      <c r="H11" s="74"/>
      <c r="I11" s="74">
        <f>H11*F11</f>
        <v>0</v>
      </c>
      <c r="J11" s="74">
        <f>H11</f>
        <v>0</v>
      </c>
      <c r="K11" s="75"/>
      <c r="L11" s="76">
        <f>K11+I11</f>
        <v>0</v>
      </c>
    </row>
    <row r="12" spans="1:12" s="77" customFormat="1" ht="15" customHeight="1" x14ac:dyDescent="0.2">
      <c r="A12" s="247" t="s">
        <v>41</v>
      </c>
      <c r="B12" s="248" t="s">
        <v>204</v>
      </c>
      <c r="C12" s="249"/>
      <c r="D12" s="250">
        <v>7.5</v>
      </c>
      <c r="E12" s="251" t="s">
        <v>40</v>
      </c>
      <c r="F12" s="252">
        <v>5371</v>
      </c>
      <c r="G12" s="243">
        <v>413</v>
      </c>
      <c r="H12" s="74"/>
      <c r="I12" s="74">
        <f t="shared" ref="I12:I16" si="0">H12*F12</f>
        <v>0</v>
      </c>
      <c r="J12" s="254">
        <f t="shared" ref="J12:J16" si="1">H12</f>
        <v>0</v>
      </c>
      <c r="K12" s="75">
        <f t="shared" ref="K12:K16" si="2">J12*G12</f>
        <v>0</v>
      </c>
      <c r="L12" s="76">
        <f t="shared" ref="L12:L16" si="3">K12+I12</f>
        <v>0</v>
      </c>
    </row>
    <row r="13" spans="1:12" s="77" customFormat="1" ht="15" customHeight="1" x14ac:dyDescent="0.2">
      <c r="A13" s="247" t="s">
        <v>44</v>
      </c>
      <c r="B13" s="248" t="s">
        <v>205</v>
      </c>
      <c r="C13" s="249"/>
      <c r="D13" s="250">
        <v>4</v>
      </c>
      <c r="E13" s="251" t="s">
        <v>40</v>
      </c>
      <c r="F13" s="252">
        <v>3718</v>
      </c>
      <c r="G13" s="243">
        <v>372</v>
      </c>
      <c r="H13" s="74"/>
      <c r="I13" s="74">
        <f t="shared" si="0"/>
        <v>0</v>
      </c>
      <c r="J13" s="74">
        <f t="shared" si="1"/>
        <v>0</v>
      </c>
      <c r="K13" s="75">
        <f t="shared" si="2"/>
        <v>0</v>
      </c>
      <c r="L13" s="76">
        <f t="shared" si="3"/>
        <v>0</v>
      </c>
    </row>
    <row r="14" spans="1:12" s="77" customFormat="1" ht="15" customHeight="1" x14ac:dyDescent="0.2">
      <c r="A14" s="247" t="s">
        <v>206</v>
      </c>
      <c r="B14" s="248" t="s">
        <v>207</v>
      </c>
      <c r="C14" s="249"/>
      <c r="D14" s="250">
        <v>13</v>
      </c>
      <c r="E14" s="251" t="s">
        <v>40</v>
      </c>
      <c r="F14" s="252">
        <v>2024</v>
      </c>
      <c r="G14" s="243">
        <v>331</v>
      </c>
      <c r="H14" s="74"/>
      <c r="I14" s="74">
        <f t="shared" si="0"/>
        <v>0</v>
      </c>
      <c r="J14" s="74">
        <f t="shared" si="1"/>
        <v>0</v>
      </c>
      <c r="K14" s="75">
        <f t="shared" si="2"/>
        <v>0</v>
      </c>
      <c r="L14" s="76">
        <f t="shared" si="3"/>
        <v>0</v>
      </c>
    </row>
    <row r="15" spans="1:12" s="77" customFormat="1" ht="15" customHeight="1" x14ac:dyDescent="0.2">
      <c r="A15" s="247" t="s">
        <v>208</v>
      </c>
      <c r="B15" s="255" t="s">
        <v>209</v>
      </c>
      <c r="C15" s="249"/>
      <c r="D15" s="250">
        <v>25</v>
      </c>
      <c r="E15" s="251" t="s">
        <v>40</v>
      </c>
      <c r="F15" s="252">
        <v>1570</v>
      </c>
      <c r="G15" s="243">
        <v>289</v>
      </c>
      <c r="H15" s="74"/>
      <c r="I15" s="74">
        <f t="shared" si="0"/>
        <v>0</v>
      </c>
      <c r="J15" s="74">
        <f t="shared" si="1"/>
        <v>0</v>
      </c>
      <c r="K15" s="75">
        <f t="shared" si="2"/>
        <v>0</v>
      </c>
      <c r="L15" s="76">
        <f t="shared" si="3"/>
        <v>0</v>
      </c>
    </row>
    <row r="16" spans="1:12" s="77" customFormat="1" ht="15" customHeight="1" x14ac:dyDescent="0.2">
      <c r="A16" s="247" t="s">
        <v>210</v>
      </c>
      <c r="B16" s="255" t="s">
        <v>211</v>
      </c>
      <c r="C16" s="249"/>
      <c r="D16" s="250">
        <v>3</v>
      </c>
      <c r="E16" s="251" t="s">
        <v>40</v>
      </c>
      <c r="F16" s="252">
        <v>992</v>
      </c>
      <c r="G16" s="243">
        <v>248</v>
      </c>
      <c r="H16" s="74"/>
      <c r="I16" s="74">
        <f t="shared" si="0"/>
        <v>0</v>
      </c>
      <c r="J16" s="74">
        <f t="shared" si="1"/>
        <v>0</v>
      </c>
      <c r="K16" s="75">
        <f t="shared" si="2"/>
        <v>0</v>
      </c>
      <c r="L16" s="76">
        <f t="shared" si="3"/>
        <v>0</v>
      </c>
    </row>
    <row r="17" spans="1:15" s="246" customFormat="1" ht="15" customHeight="1" x14ac:dyDescent="0.2">
      <c r="A17" s="256">
        <v>1.2</v>
      </c>
      <c r="B17" s="257" t="s">
        <v>212</v>
      </c>
      <c r="C17" s="258"/>
      <c r="D17" s="258"/>
      <c r="E17" s="259"/>
      <c r="F17" s="260"/>
      <c r="G17" s="260"/>
      <c r="H17" s="260"/>
      <c r="I17" s="260"/>
      <c r="J17" s="260"/>
      <c r="K17" s="261"/>
      <c r="L17" s="261"/>
      <c r="M17" s="77"/>
      <c r="N17" s="77"/>
      <c r="O17" s="77"/>
    </row>
    <row r="18" spans="1:15" s="246" customFormat="1" ht="15" customHeight="1" x14ac:dyDescent="0.2">
      <c r="A18" s="245" t="s">
        <v>213</v>
      </c>
      <c r="B18" s="257" t="s">
        <v>214</v>
      </c>
      <c r="C18" s="258"/>
      <c r="D18" s="258"/>
      <c r="E18" s="259"/>
      <c r="F18" s="260"/>
      <c r="G18" s="260"/>
      <c r="H18" s="260"/>
      <c r="I18" s="260"/>
      <c r="J18" s="260"/>
      <c r="K18" s="261"/>
      <c r="L18" s="261"/>
      <c r="M18" s="77"/>
      <c r="N18" s="77"/>
      <c r="O18" s="77"/>
    </row>
    <row r="19" spans="1:15" s="77" customFormat="1" ht="15" customHeight="1" x14ac:dyDescent="0.2">
      <c r="A19" s="247" t="s">
        <v>215</v>
      </c>
      <c r="B19" s="248" t="s">
        <v>204</v>
      </c>
      <c r="C19" s="249"/>
      <c r="D19" s="250" t="s">
        <v>137</v>
      </c>
      <c r="E19" s="251" t="s">
        <v>77</v>
      </c>
      <c r="F19" s="252">
        <v>0</v>
      </c>
      <c r="G19" s="253" t="s">
        <v>203</v>
      </c>
      <c r="H19" s="252"/>
      <c r="I19" s="253" t="s">
        <v>203</v>
      </c>
      <c r="J19" s="74">
        <f t="shared" ref="J19:J22" si="4">H19</f>
        <v>0</v>
      </c>
      <c r="K19" s="253" t="s">
        <v>203</v>
      </c>
      <c r="L19" s="253"/>
    </row>
    <row r="20" spans="1:15" s="77" customFormat="1" ht="15" customHeight="1" x14ac:dyDescent="0.2">
      <c r="A20" s="247" t="s">
        <v>216</v>
      </c>
      <c r="B20" s="248" t="s">
        <v>205</v>
      </c>
      <c r="C20" s="249"/>
      <c r="D20" s="250" t="s">
        <v>137</v>
      </c>
      <c r="E20" s="251" t="s">
        <v>77</v>
      </c>
      <c r="F20" s="252">
        <v>0</v>
      </c>
      <c r="G20" s="253" t="s">
        <v>203</v>
      </c>
      <c r="H20" s="252"/>
      <c r="I20" s="253" t="s">
        <v>203</v>
      </c>
      <c r="J20" s="74">
        <f t="shared" si="4"/>
        <v>0</v>
      </c>
      <c r="K20" s="253" t="s">
        <v>203</v>
      </c>
      <c r="L20" s="253"/>
    </row>
    <row r="21" spans="1:15" s="246" customFormat="1" ht="15" customHeight="1" x14ac:dyDescent="0.2">
      <c r="A21" s="247" t="s">
        <v>217</v>
      </c>
      <c r="B21" s="248" t="s">
        <v>207</v>
      </c>
      <c r="C21" s="249"/>
      <c r="D21" s="250">
        <v>3</v>
      </c>
      <c r="E21" s="251" t="s">
        <v>77</v>
      </c>
      <c r="F21" s="252">
        <v>9295</v>
      </c>
      <c r="G21" s="243">
        <v>826</v>
      </c>
      <c r="H21" s="74"/>
      <c r="I21" s="74">
        <f t="shared" ref="I21:I22" si="5">H21*F21</f>
        <v>0</v>
      </c>
      <c r="J21" s="74">
        <f t="shared" si="4"/>
        <v>0</v>
      </c>
      <c r="K21" s="75">
        <f t="shared" ref="K21:K22" si="6">J21*G21</f>
        <v>0</v>
      </c>
      <c r="L21" s="76">
        <f t="shared" ref="L21:L22" si="7">K21+I21</f>
        <v>0</v>
      </c>
      <c r="M21" s="77"/>
      <c r="N21" s="77"/>
      <c r="O21" s="77"/>
    </row>
    <row r="22" spans="1:15" s="265" customFormat="1" ht="15" customHeight="1" x14ac:dyDescent="0.2">
      <c r="A22" s="247" t="s">
        <v>218</v>
      </c>
      <c r="B22" s="255" t="s">
        <v>209</v>
      </c>
      <c r="C22" s="262"/>
      <c r="D22" s="263">
        <v>6</v>
      </c>
      <c r="E22" s="264" t="s">
        <v>77</v>
      </c>
      <c r="F22" s="252">
        <v>7023</v>
      </c>
      <c r="G22" s="243">
        <v>826</v>
      </c>
      <c r="H22" s="74"/>
      <c r="I22" s="74">
        <f t="shared" si="5"/>
        <v>0</v>
      </c>
      <c r="J22" s="74">
        <f t="shared" si="4"/>
        <v>0</v>
      </c>
      <c r="K22" s="75">
        <f t="shared" si="6"/>
        <v>0</v>
      </c>
      <c r="L22" s="76">
        <f t="shared" si="7"/>
        <v>0</v>
      </c>
      <c r="M22" s="77"/>
      <c r="N22" s="77"/>
      <c r="O22" s="77"/>
    </row>
    <row r="23" spans="1:15" s="246" customFormat="1" ht="15" customHeight="1" x14ac:dyDescent="0.2">
      <c r="A23" s="245" t="s">
        <v>219</v>
      </c>
      <c r="B23" s="257" t="s">
        <v>220</v>
      </c>
      <c r="C23" s="258"/>
      <c r="D23" s="258"/>
      <c r="E23" s="259"/>
      <c r="F23" s="260"/>
      <c r="G23" s="260"/>
      <c r="H23" s="260"/>
      <c r="I23" s="260"/>
      <c r="J23" s="260"/>
      <c r="K23" s="261"/>
      <c r="L23" s="261"/>
      <c r="M23" s="77"/>
      <c r="N23" s="77"/>
      <c r="O23" s="77"/>
    </row>
    <row r="24" spans="1:15" s="246" customFormat="1" ht="15" customHeight="1" x14ac:dyDescent="0.2">
      <c r="A24" s="247" t="s">
        <v>221</v>
      </c>
      <c r="B24" s="255" t="s">
        <v>209</v>
      </c>
      <c r="C24" s="249"/>
      <c r="D24" s="250">
        <v>1</v>
      </c>
      <c r="E24" s="251" t="s">
        <v>77</v>
      </c>
      <c r="F24" s="252">
        <v>7436</v>
      </c>
      <c r="G24" s="243">
        <v>826</v>
      </c>
      <c r="H24" s="74"/>
      <c r="I24" s="74">
        <f>H24*F24</f>
        <v>0</v>
      </c>
      <c r="J24" s="74">
        <f>H24</f>
        <v>0</v>
      </c>
      <c r="K24" s="75">
        <f>J24*G24</f>
        <v>0</v>
      </c>
      <c r="L24" s="76">
        <f>K24+I24</f>
        <v>0</v>
      </c>
      <c r="M24" s="77"/>
      <c r="N24" s="77"/>
      <c r="O24" s="77"/>
    </row>
    <row r="25" spans="1:15" s="246" customFormat="1" ht="15" customHeight="1" x14ac:dyDescent="0.2">
      <c r="A25" s="245" t="s">
        <v>222</v>
      </c>
      <c r="B25" s="257" t="s">
        <v>223</v>
      </c>
      <c r="C25" s="266"/>
      <c r="D25" s="266"/>
      <c r="E25" s="259"/>
      <c r="F25" s="267"/>
      <c r="G25" s="267"/>
      <c r="H25" s="267"/>
      <c r="I25" s="267"/>
      <c r="J25" s="267"/>
      <c r="K25" s="268"/>
      <c r="L25" s="268"/>
      <c r="M25" s="77"/>
      <c r="N25" s="77"/>
      <c r="O25" s="77"/>
    </row>
    <row r="26" spans="1:15" s="246" customFormat="1" ht="15" customHeight="1" x14ac:dyDescent="0.2">
      <c r="A26" s="247" t="s">
        <v>224</v>
      </c>
      <c r="B26" s="248" t="s">
        <v>204</v>
      </c>
      <c r="C26" s="269"/>
      <c r="D26" s="270">
        <v>1</v>
      </c>
      <c r="E26" s="251" t="s">
        <v>5</v>
      </c>
      <c r="F26" s="252">
        <v>122286</v>
      </c>
      <c r="G26" s="243">
        <v>2479</v>
      </c>
      <c r="H26" s="74"/>
      <c r="I26" s="74">
        <f t="shared" ref="I26:I31" si="8">H26*F26</f>
        <v>0</v>
      </c>
      <c r="J26" s="74">
        <f t="shared" ref="J26:J31" si="9">H26</f>
        <v>0</v>
      </c>
      <c r="K26" s="75">
        <f t="shared" ref="K26:K31" si="10">J26*G26</f>
        <v>0</v>
      </c>
      <c r="L26" s="76">
        <f t="shared" ref="L26:L31" si="11">K26+I26</f>
        <v>0</v>
      </c>
      <c r="M26" s="77"/>
      <c r="N26" s="77"/>
      <c r="O26" s="77"/>
    </row>
    <row r="27" spans="1:15" s="246" customFormat="1" ht="24" customHeight="1" x14ac:dyDescent="0.2">
      <c r="A27" s="271">
        <v>1.3</v>
      </c>
      <c r="B27" s="444" t="s">
        <v>225</v>
      </c>
      <c r="C27" s="445"/>
      <c r="D27" s="272">
        <v>1</v>
      </c>
      <c r="E27" s="251" t="s">
        <v>43</v>
      </c>
      <c r="F27" s="252">
        <v>37182</v>
      </c>
      <c r="G27" s="243">
        <v>6610</v>
      </c>
      <c r="H27" s="74"/>
      <c r="I27" s="74">
        <f t="shared" si="8"/>
        <v>0</v>
      </c>
      <c r="J27" s="74">
        <f t="shared" si="9"/>
        <v>0</v>
      </c>
      <c r="K27" s="75">
        <f t="shared" si="10"/>
        <v>0</v>
      </c>
      <c r="L27" s="76">
        <f t="shared" si="11"/>
        <v>0</v>
      </c>
      <c r="M27" s="77"/>
      <c r="N27" s="77"/>
      <c r="O27" s="77"/>
    </row>
    <row r="28" spans="1:15" s="246" customFormat="1" ht="25.5" customHeight="1" x14ac:dyDescent="0.2">
      <c r="A28" s="271">
        <v>1.4</v>
      </c>
      <c r="B28" s="432" t="s">
        <v>226</v>
      </c>
      <c r="C28" s="433"/>
      <c r="D28" s="272">
        <v>1</v>
      </c>
      <c r="E28" s="251" t="s">
        <v>43</v>
      </c>
      <c r="F28" s="252">
        <v>0</v>
      </c>
      <c r="G28" s="243">
        <v>20656</v>
      </c>
      <c r="H28" s="74"/>
      <c r="I28" s="74">
        <f t="shared" si="8"/>
        <v>0</v>
      </c>
      <c r="J28" s="74">
        <f t="shared" si="9"/>
        <v>0</v>
      </c>
      <c r="K28" s="75">
        <f t="shared" si="10"/>
        <v>0</v>
      </c>
      <c r="L28" s="76">
        <f t="shared" si="11"/>
        <v>0</v>
      </c>
      <c r="M28" s="77"/>
      <c r="N28" s="77"/>
      <c r="O28" s="77"/>
    </row>
    <row r="29" spans="1:15" s="246" customFormat="1" ht="29.25" customHeight="1" x14ac:dyDescent="0.2">
      <c r="A29" s="273">
        <v>1.5</v>
      </c>
      <c r="B29" s="444" t="s">
        <v>227</v>
      </c>
      <c r="C29" s="445"/>
      <c r="D29" s="274">
        <v>5</v>
      </c>
      <c r="E29" s="275" t="s">
        <v>77</v>
      </c>
      <c r="F29" s="252">
        <v>7436</v>
      </c>
      <c r="G29" s="243">
        <v>826</v>
      </c>
      <c r="H29" s="74"/>
      <c r="I29" s="74">
        <f t="shared" si="8"/>
        <v>0</v>
      </c>
      <c r="J29" s="74">
        <f t="shared" si="9"/>
        <v>0</v>
      </c>
      <c r="K29" s="75">
        <f t="shared" si="10"/>
        <v>0</v>
      </c>
      <c r="L29" s="76">
        <f t="shared" si="11"/>
        <v>0</v>
      </c>
      <c r="M29" s="77"/>
      <c r="N29" s="77"/>
      <c r="O29" s="77"/>
    </row>
    <row r="30" spans="1:15" s="246" customFormat="1" ht="29.25" customHeight="1" x14ac:dyDescent="0.2">
      <c r="A30" s="271">
        <v>1.6</v>
      </c>
      <c r="B30" s="444" t="s">
        <v>228</v>
      </c>
      <c r="C30" s="445"/>
      <c r="D30" s="274">
        <v>1</v>
      </c>
      <c r="E30" s="275" t="s">
        <v>5</v>
      </c>
      <c r="F30" s="252">
        <v>14873</v>
      </c>
      <c r="G30" s="243">
        <v>826</v>
      </c>
      <c r="H30" s="74"/>
      <c r="I30" s="74">
        <f t="shared" si="8"/>
        <v>0</v>
      </c>
      <c r="J30" s="74">
        <f t="shared" si="9"/>
        <v>0</v>
      </c>
      <c r="K30" s="75">
        <f t="shared" si="10"/>
        <v>0</v>
      </c>
      <c r="L30" s="76">
        <f t="shared" si="11"/>
        <v>0</v>
      </c>
      <c r="M30" s="77"/>
      <c r="N30" s="77"/>
      <c r="O30" s="77"/>
    </row>
    <row r="31" spans="1:15" s="246" customFormat="1" ht="15" customHeight="1" thickBot="1" x14ac:dyDescent="0.25">
      <c r="A31" s="273">
        <v>1.7</v>
      </c>
      <c r="B31" s="444" t="s">
        <v>229</v>
      </c>
      <c r="C31" s="445"/>
      <c r="D31" s="274">
        <v>1</v>
      </c>
      <c r="E31" s="275" t="s">
        <v>5</v>
      </c>
      <c r="F31" s="252">
        <v>8263</v>
      </c>
      <c r="G31" s="243">
        <v>826</v>
      </c>
      <c r="H31" s="74"/>
      <c r="I31" s="74">
        <f t="shared" si="8"/>
        <v>0</v>
      </c>
      <c r="J31" s="74">
        <f t="shared" si="9"/>
        <v>0</v>
      </c>
      <c r="K31" s="75">
        <f t="shared" si="10"/>
        <v>0</v>
      </c>
      <c r="L31" s="76">
        <f t="shared" si="11"/>
        <v>0</v>
      </c>
      <c r="M31" s="77"/>
      <c r="N31" s="77"/>
      <c r="O31" s="77"/>
    </row>
    <row r="32" spans="1:15" s="246" customFormat="1" ht="15" customHeight="1" thickBot="1" x14ac:dyDescent="0.25">
      <c r="A32" s="434" t="s">
        <v>46</v>
      </c>
      <c r="B32" s="435"/>
      <c r="C32" s="435"/>
      <c r="D32" s="435"/>
      <c r="E32" s="436"/>
      <c r="F32" s="276"/>
      <c r="G32" s="277">
        <f>SUM(G11:G31)</f>
        <v>36354</v>
      </c>
      <c r="H32" s="276"/>
      <c r="I32" s="277">
        <f>SUM(I11:I31)</f>
        <v>0</v>
      </c>
      <c r="J32" s="278"/>
      <c r="K32" s="277">
        <f>SUM(K11:K31)</f>
        <v>0</v>
      </c>
      <c r="L32" s="277">
        <f>SUM(L11:L31)</f>
        <v>0</v>
      </c>
      <c r="M32" s="77"/>
      <c r="N32" s="77"/>
      <c r="O32" s="77"/>
    </row>
    <row r="33" spans="1:16" s="284" customFormat="1" ht="15" customHeight="1" x14ac:dyDescent="0.2">
      <c r="A33" s="237">
        <v>2</v>
      </c>
      <c r="B33" s="238" t="s">
        <v>230</v>
      </c>
      <c r="C33" s="279"/>
      <c r="D33" s="280"/>
      <c r="E33" s="281"/>
      <c r="F33" s="282"/>
      <c r="G33" s="282"/>
      <c r="H33" s="282"/>
      <c r="I33" s="282"/>
      <c r="J33" s="282"/>
      <c r="K33" s="283"/>
      <c r="M33" s="77"/>
      <c r="N33" s="77"/>
      <c r="O33" s="77"/>
    </row>
    <row r="34" spans="1:16" s="291" customFormat="1" ht="15" customHeight="1" x14ac:dyDescent="0.2">
      <c r="A34" s="285">
        <v>2.1</v>
      </c>
      <c r="B34" s="286" t="s">
        <v>201</v>
      </c>
      <c r="C34" s="287"/>
      <c r="D34" s="287"/>
      <c r="E34" s="288"/>
      <c r="F34" s="289"/>
      <c r="G34" s="289"/>
      <c r="H34" s="289"/>
      <c r="I34" s="289"/>
      <c r="J34" s="289"/>
      <c r="K34" s="290"/>
      <c r="M34" s="77"/>
      <c r="N34" s="77"/>
      <c r="O34" s="77"/>
    </row>
    <row r="35" spans="1:16" s="291" customFormat="1" ht="15" customHeight="1" x14ac:dyDescent="0.2">
      <c r="A35" s="247" t="s">
        <v>231</v>
      </c>
      <c r="B35" s="248" t="s">
        <v>207</v>
      </c>
      <c r="C35" s="262"/>
      <c r="D35" s="292" t="s">
        <v>137</v>
      </c>
      <c r="E35" s="251" t="s">
        <v>40</v>
      </c>
      <c r="F35" s="252">
        <v>0</v>
      </c>
      <c r="G35" s="253" t="s">
        <v>203</v>
      </c>
      <c r="H35" s="252"/>
      <c r="I35" s="253" t="s">
        <v>203</v>
      </c>
      <c r="J35" s="74">
        <f t="shared" ref="J35:J37" si="12">H35</f>
        <v>0</v>
      </c>
      <c r="K35" s="253" t="s">
        <v>203</v>
      </c>
      <c r="L35" s="243"/>
      <c r="M35" s="77"/>
      <c r="N35" s="77"/>
      <c r="O35" s="77"/>
    </row>
    <row r="36" spans="1:16" s="291" customFormat="1" ht="15" customHeight="1" x14ac:dyDescent="0.2">
      <c r="A36" s="247" t="s">
        <v>232</v>
      </c>
      <c r="B36" s="255" t="s">
        <v>209</v>
      </c>
      <c r="C36" s="262"/>
      <c r="D36" s="292">
        <v>32</v>
      </c>
      <c r="E36" s="251" t="s">
        <v>40</v>
      </c>
      <c r="F36" s="252">
        <v>1363</v>
      </c>
      <c r="G36" s="243">
        <v>331</v>
      </c>
      <c r="H36" s="74"/>
      <c r="I36" s="74">
        <f>H36*F36</f>
        <v>0</v>
      </c>
      <c r="J36" s="74">
        <f t="shared" si="12"/>
        <v>0</v>
      </c>
      <c r="K36" s="75">
        <f>J36*G36</f>
        <v>0</v>
      </c>
      <c r="L36" s="76">
        <f>K36+I36</f>
        <v>0</v>
      </c>
      <c r="M36" s="77"/>
      <c r="N36" s="77"/>
      <c r="O36" s="77"/>
    </row>
    <row r="37" spans="1:16" s="291" customFormat="1" ht="15" customHeight="1" x14ac:dyDescent="0.2">
      <c r="A37" s="247" t="s">
        <v>233</v>
      </c>
      <c r="B37" s="255" t="s">
        <v>211</v>
      </c>
      <c r="C37" s="262"/>
      <c r="D37" s="292" t="s">
        <v>137</v>
      </c>
      <c r="E37" s="251" t="s">
        <v>40</v>
      </c>
      <c r="F37" s="252">
        <v>0</v>
      </c>
      <c r="G37" s="253" t="s">
        <v>203</v>
      </c>
      <c r="H37" s="252"/>
      <c r="I37" s="253" t="s">
        <v>203</v>
      </c>
      <c r="J37" s="74">
        <f t="shared" si="12"/>
        <v>0</v>
      </c>
      <c r="K37" s="253" t="s">
        <v>203</v>
      </c>
      <c r="L37" s="243"/>
      <c r="M37" s="77"/>
      <c r="N37" s="77"/>
      <c r="O37" s="77"/>
    </row>
    <row r="38" spans="1:16" s="291" customFormat="1" ht="15" customHeight="1" x14ac:dyDescent="0.2">
      <c r="A38" s="285">
        <v>2.2000000000000002</v>
      </c>
      <c r="B38" s="286" t="s">
        <v>212</v>
      </c>
      <c r="C38" s="293"/>
      <c r="D38" s="294"/>
      <c r="E38" s="294"/>
      <c r="F38" s="289"/>
      <c r="G38" s="289"/>
      <c r="H38" s="289"/>
      <c r="I38" s="289"/>
      <c r="J38" s="289"/>
      <c r="K38" s="290"/>
      <c r="L38" s="243"/>
      <c r="M38" s="77"/>
      <c r="N38" s="77"/>
      <c r="O38" s="77"/>
    </row>
    <row r="39" spans="1:16" s="291" customFormat="1" ht="15" customHeight="1" x14ac:dyDescent="0.2">
      <c r="A39" s="295" t="s">
        <v>234</v>
      </c>
      <c r="B39" s="296" t="s">
        <v>235</v>
      </c>
      <c r="C39" s="287"/>
      <c r="D39" s="287"/>
      <c r="E39" s="297"/>
      <c r="F39" s="289"/>
      <c r="G39" s="289"/>
      <c r="H39" s="289"/>
      <c r="I39" s="289"/>
      <c r="J39" s="289"/>
      <c r="K39" s="298"/>
      <c r="L39" s="243"/>
      <c r="M39" s="77"/>
      <c r="N39" s="77"/>
      <c r="O39" s="77"/>
    </row>
    <row r="40" spans="1:16" s="265" customFormat="1" ht="15" customHeight="1" x14ac:dyDescent="0.2">
      <c r="A40" s="247" t="s">
        <v>236</v>
      </c>
      <c r="B40" s="255" t="s">
        <v>209</v>
      </c>
      <c r="C40" s="262"/>
      <c r="D40" s="263">
        <v>2</v>
      </c>
      <c r="E40" s="264" t="s">
        <v>77</v>
      </c>
      <c r="F40" s="252">
        <v>71058</v>
      </c>
      <c r="G40" s="243">
        <v>1653</v>
      </c>
      <c r="H40" s="74"/>
      <c r="I40" s="74">
        <f>H40*F40</f>
        <v>0</v>
      </c>
      <c r="J40" s="74">
        <f t="shared" ref="J40" si="13">H40</f>
        <v>0</v>
      </c>
      <c r="K40" s="75">
        <f>J40*G40</f>
        <v>0</v>
      </c>
      <c r="L40" s="76">
        <f>K40+I40</f>
        <v>0</v>
      </c>
      <c r="M40" s="77"/>
      <c r="N40" s="77"/>
      <c r="O40" s="77"/>
    </row>
    <row r="41" spans="1:16" s="291" customFormat="1" ht="15" customHeight="1" x14ac:dyDescent="0.2">
      <c r="A41" s="295" t="s">
        <v>237</v>
      </c>
      <c r="B41" s="257" t="s">
        <v>214</v>
      </c>
      <c r="C41" s="287"/>
      <c r="D41" s="287"/>
      <c r="E41" s="297"/>
      <c r="F41" s="289"/>
      <c r="G41" s="289"/>
      <c r="H41" s="289"/>
      <c r="I41" s="289"/>
      <c r="J41" s="289"/>
      <c r="K41" s="298"/>
      <c r="L41" s="243"/>
      <c r="M41" s="77"/>
      <c r="N41" s="77"/>
      <c r="O41" s="77"/>
    </row>
    <row r="42" spans="1:16" s="265" customFormat="1" ht="15" customHeight="1" x14ac:dyDescent="0.2">
      <c r="A42" s="247" t="s">
        <v>238</v>
      </c>
      <c r="B42" s="248" t="s">
        <v>207</v>
      </c>
      <c r="C42" s="262"/>
      <c r="D42" s="263" t="s">
        <v>137</v>
      </c>
      <c r="E42" s="264" t="s">
        <v>5</v>
      </c>
      <c r="F42" s="252">
        <v>0</v>
      </c>
      <c r="G42" s="253" t="s">
        <v>203</v>
      </c>
      <c r="H42" s="252"/>
      <c r="I42" s="253" t="s">
        <v>203</v>
      </c>
      <c r="J42" s="74">
        <f t="shared" ref="J42:J44" si="14">H42</f>
        <v>0</v>
      </c>
      <c r="K42" s="253" t="s">
        <v>203</v>
      </c>
      <c r="L42" s="243"/>
      <c r="M42" s="77"/>
      <c r="N42" s="77"/>
      <c r="O42" s="77"/>
    </row>
    <row r="43" spans="1:16" s="265" customFormat="1" ht="15" customHeight="1" x14ac:dyDescent="0.2">
      <c r="A43" s="247" t="s">
        <v>239</v>
      </c>
      <c r="B43" s="255" t="s">
        <v>209</v>
      </c>
      <c r="C43" s="262"/>
      <c r="D43" s="263">
        <f>3+3</f>
        <v>6</v>
      </c>
      <c r="E43" s="264" t="s">
        <v>77</v>
      </c>
      <c r="F43" s="252">
        <v>8263</v>
      </c>
      <c r="G43" s="243">
        <v>826</v>
      </c>
      <c r="H43" s="74"/>
      <c r="I43" s="74">
        <f>H43*F43</f>
        <v>0</v>
      </c>
      <c r="J43" s="74">
        <f t="shared" si="14"/>
        <v>0</v>
      </c>
      <c r="K43" s="75">
        <f>J43*G43</f>
        <v>0</v>
      </c>
      <c r="L43" s="76">
        <f>K43+I43</f>
        <v>0</v>
      </c>
      <c r="M43" s="77"/>
      <c r="N43" s="77"/>
      <c r="O43" s="77"/>
    </row>
    <row r="44" spans="1:16" s="291" customFormat="1" ht="15" customHeight="1" x14ac:dyDescent="0.2">
      <c r="A44" s="247" t="s">
        <v>240</v>
      </c>
      <c r="B44" s="255" t="s">
        <v>211</v>
      </c>
      <c r="C44" s="262"/>
      <c r="D44" s="292" t="s">
        <v>137</v>
      </c>
      <c r="E44" s="251" t="s">
        <v>77</v>
      </c>
      <c r="F44" s="252">
        <v>0</v>
      </c>
      <c r="G44" s="253" t="s">
        <v>203</v>
      </c>
      <c r="H44" s="252"/>
      <c r="I44" s="253" t="s">
        <v>203</v>
      </c>
      <c r="J44" s="74">
        <f t="shared" si="14"/>
        <v>0</v>
      </c>
      <c r="K44" s="253" t="s">
        <v>203</v>
      </c>
      <c r="L44" s="243"/>
      <c r="M44" s="77"/>
      <c r="N44" s="77"/>
      <c r="O44" s="77"/>
    </row>
    <row r="45" spans="1:16" s="246" customFormat="1" ht="15" customHeight="1" x14ac:dyDescent="0.2">
      <c r="A45" s="245" t="s">
        <v>241</v>
      </c>
      <c r="B45" s="257" t="s">
        <v>220</v>
      </c>
      <c r="C45" s="258"/>
      <c r="D45" s="258"/>
      <c r="E45" s="259"/>
      <c r="F45" s="260"/>
      <c r="G45" s="260"/>
      <c r="H45" s="260"/>
      <c r="I45" s="260"/>
      <c r="J45" s="260"/>
      <c r="K45" s="261"/>
      <c r="L45" s="243"/>
      <c r="M45" s="77"/>
      <c r="N45" s="77"/>
      <c r="O45" s="77"/>
    </row>
    <row r="46" spans="1:16" s="246" customFormat="1" ht="15" customHeight="1" x14ac:dyDescent="0.2">
      <c r="A46" s="247" t="s">
        <v>242</v>
      </c>
      <c r="B46" s="255" t="s">
        <v>209</v>
      </c>
      <c r="C46" s="249"/>
      <c r="D46" s="250">
        <v>3</v>
      </c>
      <c r="E46" s="251" t="s">
        <v>77</v>
      </c>
      <c r="F46" s="252">
        <v>7436</v>
      </c>
      <c r="G46" s="243">
        <v>826</v>
      </c>
      <c r="H46" s="74"/>
      <c r="I46" s="74">
        <f>H46*F46</f>
        <v>0</v>
      </c>
      <c r="J46" s="74">
        <f t="shared" ref="J46" si="15">H46</f>
        <v>0</v>
      </c>
      <c r="K46" s="75">
        <f>J46*G46</f>
        <v>0</v>
      </c>
      <c r="L46" s="76">
        <f>K46+I46</f>
        <v>0</v>
      </c>
      <c r="M46" s="77"/>
      <c r="N46" s="77"/>
      <c r="O46" s="77"/>
    </row>
    <row r="47" spans="1:16" s="304" customFormat="1" ht="17.25" customHeight="1" x14ac:dyDescent="0.2">
      <c r="A47" s="299">
        <v>2.2999999999999998</v>
      </c>
      <c r="B47" s="300" t="s">
        <v>243</v>
      </c>
      <c r="C47" s="301"/>
      <c r="D47" s="301"/>
      <c r="E47" s="301"/>
      <c r="F47" s="302"/>
      <c r="G47" s="302"/>
      <c r="H47" s="302"/>
      <c r="I47" s="302"/>
      <c r="J47" s="302"/>
      <c r="K47" s="303"/>
      <c r="L47" s="243"/>
      <c r="M47" s="77"/>
      <c r="N47" s="77"/>
      <c r="O47" s="77"/>
    </row>
    <row r="48" spans="1:16" s="308" customFormat="1" ht="15" customHeight="1" x14ac:dyDescent="0.2">
      <c r="A48" s="305" t="s">
        <v>244</v>
      </c>
      <c r="B48" s="248" t="s">
        <v>207</v>
      </c>
      <c r="C48" s="306"/>
      <c r="D48" s="307" t="s">
        <v>137</v>
      </c>
      <c r="E48" s="251" t="s">
        <v>40</v>
      </c>
      <c r="F48" s="252">
        <v>0</v>
      </c>
      <c r="G48" s="253" t="s">
        <v>203</v>
      </c>
      <c r="H48" s="252"/>
      <c r="I48" s="253" t="s">
        <v>203</v>
      </c>
      <c r="J48" s="74">
        <f t="shared" ref="J48:J52" si="16">H48</f>
        <v>0</v>
      </c>
      <c r="K48" s="253" t="s">
        <v>203</v>
      </c>
      <c r="L48" s="243"/>
      <c r="M48" s="77"/>
      <c r="N48" s="77"/>
      <c r="O48" s="77"/>
      <c r="P48" s="291"/>
    </row>
    <row r="49" spans="1:15" s="309" customFormat="1" ht="15" customHeight="1" x14ac:dyDescent="0.2">
      <c r="A49" s="305" t="s">
        <v>245</v>
      </c>
      <c r="B49" s="255" t="s">
        <v>209</v>
      </c>
      <c r="C49" s="306"/>
      <c r="D49" s="307">
        <f>D36</f>
        <v>32</v>
      </c>
      <c r="E49" s="251" t="s">
        <v>40</v>
      </c>
      <c r="F49" s="252">
        <v>3512</v>
      </c>
      <c r="G49" s="243">
        <v>496</v>
      </c>
      <c r="H49" s="74"/>
      <c r="I49" s="74">
        <f>H49*F49</f>
        <v>0</v>
      </c>
      <c r="J49" s="74">
        <f t="shared" si="16"/>
        <v>0</v>
      </c>
      <c r="K49" s="75">
        <f>J49*G49</f>
        <v>0</v>
      </c>
      <c r="L49" s="76">
        <f>K49+I49</f>
        <v>0</v>
      </c>
      <c r="M49" s="77"/>
      <c r="N49" s="77"/>
      <c r="O49" s="77"/>
    </row>
    <row r="50" spans="1:15" s="309" customFormat="1" ht="15" customHeight="1" x14ac:dyDescent="0.2">
      <c r="A50" s="305" t="s">
        <v>246</v>
      </c>
      <c r="B50" s="255" t="s">
        <v>211</v>
      </c>
      <c r="C50" s="306"/>
      <c r="D50" s="307" t="str">
        <f>D37</f>
        <v>-</v>
      </c>
      <c r="E50" s="251" t="s">
        <v>40</v>
      </c>
      <c r="F50" s="252">
        <v>0</v>
      </c>
      <c r="G50" s="253" t="s">
        <v>203</v>
      </c>
      <c r="H50" s="252"/>
      <c r="I50" s="253" t="s">
        <v>203</v>
      </c>
      <c r="J50" s="74">
        <f t="shared" si="16"/>
        <v>0</v>
      </c>
      <c r="K50" s="253" t="s">
        <v>203</v>
      </c>
      <c r="L50" s="243"/>
      <c r="M50" s="77"/>
      <c r="N50" s="77"/>
      <c r="O50" s="77"/>
    </row>
    <row r="51" spans="1:15" s="291" customFormat="1" ht="36.75" customHeight="1" x14ac:dyDescent="0.2">
      <c r="A51" s="310">
        <v>2.4</v>
      </c>
      <c r="B51" s="444" t="s">
        <v>247</v>
      </c>
      <c r="C51" s="445"/>
      <c r="D51" s="263">
        <v>1</v>
      </c>
      <c r="E51" s="264" t="s">
        <v>43</v>
      </c>
      <c r="F51" s="252">
        <v>39660</v>
      </c>
      <c r="G51" s="243">
        <v>9915</v>
      </c>
      <c r="H51" s="74"/>
      <c r="I51" s="74">
        <f t="shared" ref="I51:I52" si="17">H51*F51</f>
        <v>0</v>
      </c>
      <c r="J51" s="74">
        <f t="shared" si="16"/>
        <v>0</v>
      </c>
      <c r="K51" s="75">
        <f t="shared" ref="K51:K52" si="18">J51*G51</f>
        <v>0</v>
      </c>
      <c r="L51" s="76">
        <f t="shared" ref="L51:L52" si="19">K51+I51</f>
        <v>0</v>
      </c>
      <c r="M51" s="77"/>
      <c r="N51" s="77"/>
      <c r="O51" s="77"/>
    </row>
    <row r="52" spans="1:15" s="291" customFormat="1" ht="35.25" customHeight="1" x14ac:dyDescent="0.2">
      <c r="A52" s="310">
        <v>2.5</v>
      </c>
      <c r="B52" s="444" t="s">
        <v>248</v>
      </c>
      <c r="C52" s="445"/>
      <c r="D52" s="263">
        <v>1</v>
      </c>
      <c r="E52" s="264" t="s">
        <v>43</v>
      </c>
      <c r="F52" s="252">
        <v>0</v>
      </c>
      <c r="G52" s="243">
        <v>12394</v>
      </c>
      <c r="H52" s="74"/>
      <c r="I52" s="74">
        <f t="shared" si="17"/>
        <v>0</v>
      </c>
      <c r="J52" s="74">
        <f t="shared" si="16"/>
        <v>0</v>
      </c>
      <c r="K52" s="75">
        <f t="shared" si="18"/>
        <v>0</v>
      </c>
      <c r="L52" s="76">
        <f t="shared" si="19"/>
        <v>0</v>
      </c>
      <c r="M52" s="77"/>
      <c r="N52" s="77"/>
      <c r="O52" s="77"/>
    </row>
    <row r="53" spans="1:15" s="304" customFormat="1" ht="15" customHeight="1" x14ac:dyDescent="0.2">
      <c r="A53" s="299">
        <v>2.6</v>
      </c>
      <c r="B53" s="286" t="s">
        <v>249</v>
      </c>
      <c r="C53" s="301"/>
      <c r="D53" s="301"/>
      <c r="E53" s="301"/>
      <c r="F53" s="302"/>
      <c r="G53" s="302"/>
      <c r="H53" s="302"/>
      <c r="I53" s="302"/>
      <c r="J53" s="302"/>
      <c r="K53" s="303"/>
      <c r="L53" s="243"/>
      <c r="M53" s="77"/>
      <c r="N53" s="77"/>
      <c r="O53" s="77"/>
    </row>
    <row r="54" spans="1:15" s="308" customFormat="1" ht="38.450000000000003" customHeight="1" thickBot="1" x14ac:dyDescent="0.25">
      <c r="A54" s="305" t="s">
        <v>250</v>
      </c>
      <c r="B54" s="439" t="s">
        <v>251</v>
      </c>
      <c r="C54" s="440"/>
      <c r="D54" s="307">
        <v>2</v>
      </c>
      <c r="E54" s="251" t="s">
        <v>77</v>
      </c>
      <c r="F54" s="252">
        <v>65274</v>
      </c>
      <c r="G54" s="243">
        <v>2479</v>
      </c>
      <c r="H54" s="74"/>
      <c r="I54" s="74">
        <f>H54*F54</f>
        <v>0</v>
      </c>
      <c r="J54" s="74">
        <f t="shared" ref="J54" si="20">H54</f>
        <v>0</v>
      </c>
      <c r="K54" s="75">
        <f>J54*G54</f>
        <v>0</v>
      </c>
      <c r="L54" s="76">
        <f>K54+I54</f>
        <v>0</v>
      </c>
      <c r="M54" s="77"/>
      <c r="N54" s="77"/>
      <c r="O54" s="77"/>
    </row>
    <row r="55" spans="1:15" s="246" customFormat="1" ht="15" customHeight="1" thickBot="1" x14ac:dyDescent="0.25">
      <c r="A55" s="434" t="s">
        <v>46</v>
      </c>
      <c r="B55" s="435"/>
      <c r="C55" s="435"/>
      <c r="D55" s="435"/>
      <c r="E55" s="436"/>
      <c r="F55" s="276"/>
      <c r="G55" s="277">
        <f>SUM(G35:G54)</f>
        <v>28920</v>
      </c>
      <c r="H55" s="276"/>
      <c r="I55" s="277">
        <f>SUM(I35:I54)</f>
        <v>0</v>
      </c>
      <c r="J55" s="278"/>
      <c r="K55" s="277">
        <f>SUM(K35:K54)</f>
        <v>0</v>
      </c>
      <c r="L55" s="277">
        <f>SUM(L35:L54)</f>
        <v>0</v>
      </c>
      <c r="M55" s="77"/>
      <c r="N55" s="77"/>
      <c r="O55" s="77"/>
    </row>
    <row r="56" spans="1:15" s="244" customFormat="1" ht="15" customHeight="1" x14ac:dyDescent="0.2">
      <c r="A56" s="237">
        <v>3</v>
      </c>
      <c r="B56" s="238" t="s">
        <v>252</v>
      </c>
      <c r="C56" s="239"/>
      <c r="D56" s="239"/>
      <c r="E56" s="240"/>
      <c r="F56" s="241"/>
      <c r="G56" s="241"/>
      <c r="H56" s="241"/>
      <c r="I56" s="241"/>
      <c r="J56" s="241"/>
      <c r="K56" s="242"/>
      <c r="M56" s="77"/>
      <c r="N56" s="77"/>
      <c r="O56" s="77"/>
    </row>
    <row r="57" spans="1:15" s="311" customFormat="1" ht="45" customHeight="1" x14ac:dyDescent="0.2">
      <c r="A57" s="285">
        <v>3.1</v>
      </c>
      <c r="B57" s="441" t="s">
        <v>253</v>
      </c>
      <c r="C57" s="442"/>
      <c r="D57" s="442"/>
      <c r="E57" s="442"/>
      <c r="F57" s="442"/>
      <c r="G57" s="442"/>
      <c r="H57" s="442"/>
      <c r="I57" s="442"/>
      <c r="J57" s="442"/>
      <c r="K57" s="443"/>
      <c r="L57" s="243"/>
      <c r="M57" s="77"/>
      <c r="N57" s="77"/>
      <c r="O57" s="77"/>
    </row>
    <row r="58" spans="1:15" s="77" customFormat="1" ht="15" customHeight="1" x14ac:dyDescent="0.2">
      <c r="A58" s="247" t="s">
        <v>254</v>
      </c>
      <c r="B58" s="312" t="s">
        <v>255</v>
      </c>
      <c r="C58" s="249"/>
      <c r="D58" s="250">
        <v>18</v>
      </c>
      <c r="E58" s="251" t="s">
        <v>40</v>
      </c>
      <c r="F58" s="252">
        <v>4049</v>
      </c>
      <c r="G58" s="243">
        <v>826</v>
      </c>
      <c r="H58" s="74"/>
      <c r="I58" s="74">
        <f t="shared" ref="I58:I59" si="21">H58*F58</f>
        <v>0</v>
      </c>
      <c r="J58" s="74">
        <f t="shared" ref="J58:J62" si="22">H58</f>
        <v>0</v>
      </c>
      <c r="K58" s="75">
        <f t="shared" ref="K58:K59" si="23">J58*G58</f>
        <v>0</v>
      </c>
      <c r="L58" s="76">
        <f t="shared" ref="L58:L59" si="24">K58+I58</f>
        <v>0</v>
      </c>
    </row>
    <row r="59" spans="1:15" s="77" customFormat="1" ht="15" customHeight="1" x14ac:dyDescent="0.2">
      <c r="A59" s="247" t="s">
        <v>256</v>
      </c>
      <c r="B59" s="312" t="s">
        <v>257</v>
      </c>
      <c r="C59" s="249"/>
      <c r="D59" s="272">
        <v>5</v>
      </c>
      <c r="E59" s="251" t="s">
        <v>40</v>
      </c>
      <c r="F59" s="252">
        <v>3123</v>
      </c>
      <c r="G59" s="243">
        <v>826</v>
      </c>
      <c r="H59" s="74"/>
      <c r="I59" s="74">
        <f t="shared" si="21"/>
        <v>0</v>
      </c>
      <c r="J59" s="74">
        <f t="shared" si="22"/>
        <v>0</v>
      </c>
      <c r="K59" s="75">
        <f t="shared" si="23"/>
        <v>0</v>
      </c>
      <c r="L59" s="76">
        <f t="shared" si="24"/>
        <v>0</v>
      </c>
    </row>
    <row r="60" spans="1:15" s="246" customFormat="1" ht="15" customHeight="1" x14ac:dyDescent="0.2">
      <c r="A60" s="247" t="s">
        <v>258</v>
      </c>
      <c r="B60" s="248" t="s">
        <v>204</v>
      </c>
      <c r="C60" s="249"/>
      <c r="D60" s="272" t="s">
        <v>137</v>
      </c>
      <c r="E60" s="251" t="s">
        <v>40</v>
      </c>
      <c r="F60" s="252">
        <v>0</v>
      </c>
      <c r="G60" s="253" t="s">
        <v>203</v>
      </c>
      <c r="H60" s="252"/>
      <c r="I60" s="253" t="s">
        <v>203</v>
      </c>
      <c r="J60" s="74">
        <f t="shared" si="22"/>
        <v>0</v>
      </c>
      <c r="K60" s="253" t="s">
        <v>203</v>
      </c>
      <c r="L60" s="243"/>
      <c r="M60" s="77"/>
      <c r="N60" s="77"/>
      <c r="O60" s="77"/>
    </row>
    <row r="61" spans="1:15" s="77" customFormat="1" ht="15" customHeight="1" x14ac:dyDescent="0.2">
      <c r="A61" s="247" t="s">
        <v>259</v>
      </c>
      <c r="B61" s="248" t="s">
        <v>205</v>
      </c>
      <c r="C61" s="249"/>
      <c r="D61" s="272">
        <v>29</v>
      </c>
      <c r="E61" s="251" t="s">
        <v>40</v>
      </c>
      <c r="F61" s="252">
        <v>1405</v>
      </c>
      <c r="G61" s="243">
        <v>496</v>
      </c>
      <c r="H61" s="74"/>
      <c r="I61" s="74">
        <f>H61*F61</f>
        <v>0</v>
      </c>
      <c r="J61" s="74">
        <f t="shared" si="22"/>
        <v>0</v>
      </c>
      <c r="K61" s="75">
        <f>J61*G61</f>
        <v>0</v>
      </c>
      <c r="L61" s="76">
        <f>K61+I61</f>
        <v>0</v>
      </c>
    </row>
    <row r="62" spans="1:15" s="246" customFormat="1" ht="15" customHeight="1" x14ac:dyDescent="0.2">
      <c r="A62" s="247" t="s">
        <v>260</v>
      </c>
      <c r="B62" s="248" t="s">
        <v>207</v>
      </c>
      <c r="C62" s="249"/>
      <c r="D62" s="272" t="s">
        <v>137</v>
      </c>
      <c r="E62" s="251" t="s">
        <v>40</v>
      </c>
      <c r="F62" s="252">
        <v>0</v>
      </c>
      <c r="G62" s="253" t="s">
        <v>203</v>
      </c>
      <c r="H62" s="252"/>
      <c r="I62" s="253" t="s">
        <v>203</v>
      </c>
      <c r="J62" s="74">
        <f t="shared" si="22"/>
        <v>0</v>
      </c>
      <c r="K62" s="253" t="s">
        <v>203</v>
      </c>
      <c r="L62" s="243"/>
      <c r="M62" s="77"/>
      <c r="N62" s="77"/>
      <c r="O62" s="77"/>
    </row>
    <row r="63" spans="1:15" s="311" customFormat="1" ht="30.6" customHeight="1" x14ac:dyDescent="0.2">
      <c r="A63" s="285">
        <v>3.2</v>
      </c>
      <c r="B63" s="441" t="s">
        <v>261</v>
      </c>
      <c r="C63" s="442"/>
      <c r="D63" s="442"/>
      <c r="E63" s="442"/>
      <c r="F63" s="442"/>
      <c r="G63" s="442"/>
      <c r="H63" s="442"/>
      <c r="I63" s="442"/>
      <c r="J63" s="442"/>
      <c r="K63" s="443"/>
      <c r="M63" s="77"/>
      <c r="N63" s="77"/>
      <c r="O63" s="77"/>
    </row>
    <row r="64" spans="1:15" s="246" customFormat="1" ht="15" customHeight="1" x14ac:dyDescent="0.2">
      <c r="A64" s="247" t="s">
        <v>262</v>
      </c>
      <c r="B64" s="312" t="s">
        <v>257</v>
      </c>
      <c r="C64" s="249"/>
      <c r="D64" s="272" t="s">
        <v>137</v>
      </c>
      <c r="E64" s="251" t="s">
        <v>40</v>
      </c>
      <c r="F64" s="252">
        <v>0</v>
      </c>
      <c r="G64" s="253" t="s">
        <v>203</v>
      </c>
      <c r="H64" s="252"/>
      <c r="I64" s="253" t="s">
        <v>203</v>
      </c>
      <c r="J64" s="74">
        <f t="shared" ref="J64:J66" si="25">H64</f>
        <v>0</v>
      </c>
      <c r="K64" s="253" t="s">
        <v>203</v>
      </c>
      <c r="L64" s="243"/>
      <c r="M64" s="77"/>
      <c r="N64" s="77"/>
      <c r="O64" s="77"/>
    </row>
    <row r="65" spans="1:15" s="246" customFormat="1" ht="15" customHeight="1" x14ac:dyDescent="0.2">
      <c r="A65" s="247" t="s">
        <v>263</v>
      </c>
      <c r="B65" s="248" t="s">
        <v>204</v>
      </c>
      <c r="C65" s="249"/>
      <c r="D65" s="272">
        <v>10</v>
      </c>
      <c r="E65" s="251" t="s">
        <v>40</v>
      </c>
      <c r="F65" s="252">
        <v>1900</v>
      </c>
      <c r="G65" s="243">
        <v>413</v>
      </c>
      <c r="H65" s="74"/>
      <c r="I65" s="74">
        <f>H65*F65</f>
        <v>0</v>
      </c>
      <c r="J65" s="74">
        <f t="shared" si="25"/>
        <v>0</v>
      </c>
      <c r="K65" s="75">
        <f>J65*G65</f>
        <v>0</v>
      </c>
      <c r="L65" s="76">
        <f>K65+I65</f>
        <v>0</v>
      </c>
      <c r="M65" s="77"/>
      <c r="N65" s="77"/>
      <c r="O65" s="77"/>
    </row>
    <row r="66" spans="1:15" s="77" customFormat="1" ht="15" customHeight="1" x14ac:dyDescent="0.2">
      <c r="A66" s="247" t="s">
        <v>264</v>
      </c>
      <c r="B66" s="248" t="s">
        <v>205</v>
      </c>
      <c r="C66" s="249"/>
      <c r="D66" s="272">
        <v>15</v>
      </c>
      <c r="E66" s="251" t="s">
        <v>40</v>
      </c>
      <c r="F66" s="252">
        <v>1405</v>
      </c>
      <c r="G66" s="243">
        <v>413</v>
      </c>
      <c r="H66" s="74"/>
      <c r="I66" s="74">
        <f>H66*F66</f>
        <v>0</v>
      </c>
      <c r="J66" s="74">
        <f t="shared" si="25"/>
        <v>0</v>
      </c>
      <c r="K66" s="75">
        <f>J66*G66</f>
        <v>0</v>
      </c>
      <c r="L66" s="76">
        <f>K66+I66</f>
        <v>0</v>
      </c>
    </row>
    <row r="67" spans="1:15" s="311" customFormat="1" ht="15" customHeight="1" x14ac:dyDescent="0.2">
      <c r="A67" s="285">
        <v>3.3</v>
      </c>
      <c r="B67" s="441" t="s">
        <v>265</v>
      </c>
      <c r="C67" s="442"/>
      <c r="D67" s="442"/>
      <c r="E67" s="442"/>
      <c r="F67" s="442"/>
      <c r="G67" s="442"/>
      <c r="H67" s="442"/>
      <c r="I67" s="442"/>
      <c r="J67" s="442"/>
      <c r="K67" s="443"/>
      <c r="L67" s="243"/>
      <c r="M67" s="77"/>
      <c r="N67" s="77"/>
      <c r="O67" s="77"/>
    </row>
    <row r="68" spans="1:15" s="246" customFormat="1" ht="15" customHeight="1" x14ac:dyDescent="0.2">
      <c r="A68" s="295" t="s">
        <v>266</v>
      </c>
      <c r="B68" s="286" t="s">
        <v>267</v>
      </c>
      <c r="C68" s="313"/>
      <c r="D68" s="314"/>
      <c r="E68" s="315"/>
      <c r="F68" s="260"/>
      <c r="G68" s="260"/>
      <c r="H68" s="260"/>
      <c r="I68" s="260"/>
      <c r="J68" s="260"/>
      <c r="K68" s="261" t="s">
        <v>268</v>
      </c>
      <c r="L68" s="243"/>
      <c r="M68" s="77"/>
      <c r="N68" s="77"/>
      <c r="O68" s="77"/>
    </row>
    <row r="69" spans="1:15" s="246" customFormat="1" ht="15" customHeight="1" x14ac:dyDescent="0.2">
      <c r="A69" s="316" t="s">
        <v>269</v>
      </c>
      <c r="B69" s="312" t="s">
        <v>257</v>
      </c>
      <c r="C69" s="317"/>
      <c r="D69" s="318">
        <v>5</v>
      </c>
      <c r="E69" s="319" t="s">
        <v>77</v>
      </c>
      <c r="F69" s="252">
        <v>7436</v>
      </c>
      <c r="G69" s="243">
        <v>826</v>
      </c>
      <c r="H69" s="74"/>
      <c r="I69" s="74">
        <f>H69*F69</f>
        <v>0</v>
      </c>
      <c r="J69" s="74">
        <f t="shared" ref="J69" si="26">H69</f>
        <v>0</v>
      </c>
      <c r="K69" s="75">
        <f>J69*G69</f>
        <v>0</v>
      </c>
      <c r="L69" s="76">
        <f>K69+I69</f>
        <v>0</v>
      </c>
      <c r="M69" s="77"/>
      <c r="N69" s="77"/>
      <c r="O69" s="77"/>
    </row>
    <row r="70" spans="1:15" s="246" customFormat="1" ht="15" customHeight="1" x14ac:dyDescent="0.2">
      <c r="A70" s="295" t="s">
        <v>270</v>
      </c>
      <c r="B70" s="286" t="s">
        <v>271</v>
      </c>
      <c r="C70" s="313"/>
      <c r="D70" s="314"/>
      <c r="E70" s="315"/>
      <c r="F70" s="260"/>
      <c r="G70" s="260"/>
      <c r="H70" s="260"/>
      <c r="I70" s="260"/>
      <c r="J70" s="260"/>
      <c r="K70" s="261"/>
      <c r="L70" s="243"/>
      <c r="M70" s="77"/>
      <c r="N70" s="77"/>
      <c r="O70" s="77"/>
    </row>
    <row r="71" spans="1:15" s="246" customFormat="1" ht="15" customHeight="1" x14ac:dyDescent="0.2">
      <c r="A71" s="316" t="s">
        <v>272</v>
      </c>
      <c r="B71" s="312" t="s">
        <v>255</v>
      </c>
      <c r="C71" s="317"/>
      <c r="D71" s="318">
        <v>2</v>
      </c>
      <c r="E71" s="319" t="s">
        <v>77</v>
      </c>
      <c r="F71" s="252">
        <v>5784</v>
      </c>
      <c r="G71" s="243">
        <v>826</v>
      </c>
      <c r="H71" s="74"/>
      <c r="I71" s="74">
        <f>H71*F71</f>
        <v>0</v>
      </c>
      <c r="J71" s="74">
        <f t="shared" ref="J71" si="27">H71</f>
        <v>0</v>
      </c>
      <c r="K71" s="75">
        <f>J71*G71</f>
        <v>0</v>
      </c>
      <c r="L71" s="76">
        <f>K71+I71</f>
        <v>0</v>
      </c>
      <c r="M71" s="77"/>
      <c r="N71" s="77"/>
      <c r="O71" s="77"/>
    </row>
    <row r="72" spans="1:15" s="246" customFormat="1" ht="15" customHeight="1" x14ac:dyDescent="0.2">
      <c r="A72" s="295" t="s">
        <v>273</v>
      </c>
      <c r="B72" s="286" t="s">
        <v>274</v>
      </c>
      <c r="C72" s="313"/>
      <c r="D72" s="314"/>
      <c r="E72" s="315"/>
      <c r="F72" s="260"/>
      <c r="G72" s="260"/>
      <c r="H72" s="260"/>
      <c r="I72" s="260"/>
      <c r="J72" s="260"/>
      <c r="K72" s="261"/>
      <c r="L72" s="243"/>
      <c r="M72" s="77"/>
      <c r="N72" s="77"/>
      <c r="O72" s="77"/>
    </row>
    <row r="73" spans="1:15" s="246" customFormat="1" ht="15" customHeight="1" x14ac:dyDescent="0.2">
      <c r="A73" s="316" t="s">
        <v>275</v>
      </c>
      <c r="B73" s="312" t="s">
        <v>255</v>
      </c>
      <c r="C73" s="317"/>
      <c r="D73" s="318">
        <v>1</v>
      </c>
      <c r="E73" s="319" t="s">
        <v>5</v>
      </c>
      <c r="F73" s="252">
        <v>6197</v>
      </c>
      <c r="G73" s="243">
        <v>826</v>
      </c>
      <c r="H73" s="74">
        <v>4</v>
      </c>
      <c r="I73" s="74">
        <f t="shared" ref="I73:I75" si="28">H73*F73</f>
        <v>24788</v>
      </c>
      <c r="J73" s="74">
        <f t="shared" ref="J73:J75" si="29">H73</f>
        <v>4</v>
      </c>
      <c r="K73" s="75">
        <f t="shared" ref="K73:K75" si="30">J73*G73</f>
        <v>3304</v>
      </c>
      <c r="L73" s="76">
        <f t="shared" ref="L73:L75" si="31">K73+I73</f>
        <v>28092</v>
      </c>
      <c r="M73" s="77">
        <v>4</v>
      </c>
      <c r="N73" s="77"/>
      <c r="O73" s="77"/>
    </row>
    <row r="74" spans="1:15" s="246" customFormat="1" ht="25.5" customHeight="1" x14ac:dyDescent="0.2">
      <c r="A74" s="320">
        <v>3.4</v>
      </c>
      <c r="B74" s="432" t="s">
        <v>276</v>
      </c>
      <c r="C74" s="433"/>
      <c r="D74" s="318">
        <v>1</v>
      </c>
      <c r="E74" s="251" t="s">
        <v>43</v>
      </c>
      <c r="F74" s="252">
        <v>26440</v>
      </c>
      <c r="G74" s="243">
        <v>6610</v>
      </c>
      <c r="H74" s="74">
        <v>1</v>
      </c>
      <c r="I74" s="74">
        <f t="shared" si="28"/>
        <v>26440</v>
      </c>
      <c r="J74" s="74">
        <f t="shared" si="29"/>
        <v>1</v>
      </c>
      <c r="K74" s="75">
        <f t="shared" si="30"/>
        <v>6610</v>
      </c>
      <c r="L74" s="76">
        <f t="shared" si="31"/>
        <v>33050</v>
      </c>
      <c r="M74" s="77">
        <v>1</v>
      </c>
      <c r="N74" s="77"/>
      <c r="O74" s="77"/>
    </row>
    <row r="75" spans="1:15" s="246" customFormat="1" ht="25.5" customHeight="1" thickBot="1" x14ac:dyDescent="0.25">
      <c r="A75" s="320">
        <v>3.5</v>
      </c>
      <c r="B75" s="432" t="s">
        <v>277</v>
      </c>
      <c r="C75" s="433"/>
      <c r="D75" s="318">
        <v>1</v>
      </c>
      <c r="E75" s="251" t="s">
        <v>43</v>
      </c>
      <c r="F75" s="252">
        <v>0</v>
      </c>
      <c r="G75" s="243">
        <v>12394</v>
      </c>
      <c r="H75" s="74">
        <v>1</v>
      </c>
      <c r="I75" s="74">
        <f t="shared" si="28"/>
        <v>0</v>
      </c>
      <c r="J75" s="74">
        <f t="shared" si="29"/>
        <v>1</v>
      </c>
      <c r="K75" s="75">
        <f t="shared" si="30"/>
        <v>12394</v>
      </c>
      <c r="L75" s="76">
        <f t="shared" si="31"/>
        <v>12394</v>
      </c>
      <c r="M75" s="77">
        <v>1</v>
      </c>
      <c r="N75" s="77"/>
      <c r="O75" s="77"/>
    </row>
    <row r="76" spans="1:15" s="246" customFormat="1" ht="15" customHeight="1" thickBot="1" x14ac:dyDescent="0.25">
      <c r="A76" s="434" t="s">
        <v>46</v>
      </c>
      <c r="B76" s="435"/>
      <c r="C76" s="435"/>
      <c r="D76" s="435"/>
      <c r="E76" s="436"/>
      <c r="F76" s="276"/>
      <c r="G76" s="277">
        <f>SUM(G58:G75)</f>
        <v>24456</v>
      </c>
      <c r="H76" s="276"/>
      <c r="I76" s="277">
        <f>SUM(I58:I75)</f>
        <v>51228</v>
      </c>
      <c r="J76" s="278"/>
      <c r="K76" s="277">
        <f>SUM(K58:K75)</f>
        <v>22308</v>
      </c>
      <c r="L76" s="277">
        <f>SUM(L58:L75)</f>
        <v>73536</v>
      </c>
      <c r="M76" s="77"/>
      <c r="N76" s="77"/>
      <c r="O76" s="77"/>
    </row>
    <row r="77" spans="1:15" s="246" customFormat="1" ht="14.45" customHeight="1" x14ac:dyDescent="0.2">
      <c r="A77" s="321">
        <v>4</v>
      </c>
      <c r="B77" s="322" t="s">
        <v>278</v>
      </c>
      <c r="C77" s="323"/>
      <c r="D77" s="324"/>
      <c r="E77" s="325"/>
      <c r="F77" s="326"/>
      <c r="G77" s="326"/>
      <c r="H77" s="326"/>
      <c r="I77" s="326"/>
      <c r="J77" s="326"/>
      <c r="K77" s="327"/>
      <c r="M77" s="77"/>
      <c r="N77" s="77"/>
      <c r="O77" s="77"/>
    </row>
    <row r="78" spans="1:15" s="246" customFormat="1" ht="25.5" customHeight="1" x14ac:dyDescent="0.2">
      <c r="A78" s="328">
        <v>4.0999999999999996</v>
      </c>
      <c r="B78" s="430" t="s">
        <v>279</v>
      </c>
      <c r="C78" s="431"/>
      <c r="D78" s="329">
        <v>3</v>
      </c>
      <c r="E78" s="329" t="s">
        <v>77</v>
      </c>
      <c r="F78" s="252">
        <v>133854</v>
      </c>
      <c r="G78" s="243">
        <v>8263</v>
      </c>
      <c r="H78" s="74">
        <v>2</v>
      </c>
      <c r="I78" s="74">
        <f t="shared" ref="I78:I86" si="32">H78*F78</f>
        <v>267708</v>
      </c>
      <c r="J78" s="74">
        <f t="shared" ref="J78:J86" si="33">H78</f>
        <v>2</v>
      </c>
      <c r="K78" s="75">
        <f t="shared" ref="K78:K86" si="34">J78*G78</f>
        <v>16526</v>
      </c>
      <c r="L78" s="76">
        <f t="shared" ref="L78:L86" si="35">K78+I78</f>
        <v>284234</v>
      </c>
      <c r="M78" s="77">
        <v>2</v>
      </c>
      <c r="N78" s="77"/>
      <c r="O78" s="77"/>
    </row>
    <row r="79" spans="1:15" s="246" customFormat="1" ht="25.5" customHeight="1" x14ac:dyDescent="0.2">
      <c r="A79" s="328">
        <v>4.2</v>
      </c>
      <c r="B79" s="430" t="s">
        <v>280</v>
      </c>
      <c r="C79" s="431"/>
      <c r="D79" s="329">
        <v>3</v>
      </c>
      <c r="E79" s="329" t="s">
        <v>77</v>
      </c>
      <c r="F79" s="252">
        <v>82626</v>
      </c>
      <c r="G79" s="243">
        <v>6610</v>
      </c>
      <c r="H79" s="74">
        <v>4</v>
      </c>
      <c r="I79" s="74">
        <f t="shared" si="32"/>
        <v>330504</v>
      </c>
      <c r="J79" s="74">
        <f t="shared" si="33"/>
        <v>4</v>
      </c>
      <c r="K79" s="75">
        <f t="shared" si="34"/>
        <v>26440</v>
      </c>
      <c r="L79" s="76">
        <f t="shared" si="35"/>
        <v>356944</v>
      </c>
      <c r="M79" s="77">
        <v>4</v>
      </c>
      <c r="N79" s="77"/>
      <c r="O79" s="77"/>
    </row>
    <row r="80" spans="1:15" s="246" customFormat="1" ht="25.5" customHeight="1" x14ac:dyDescent="0.2">
      <c r="A80" s="328">
        <v>4.3</v>
      </c>
      <c r="B80" s="430" t="s">
        <v>281</v>
      </c>
      <c r="C80" s="431"/>
      <c r="D80" s="329">
        <v>3</v>
      </c>
      <c r="E80" s="329" t="s">
        <v>77</v>
      </c>
      <c r="F80" s="252">
        <v>45444</v>
      </c>
      <c r="G80" s="243">
        <v>6610</v>
      </c>
      <c r="H80" s="74"/>
      <c r="I80" s="74">
        <f t="shared" si="32"/>
        <v>0</v>
      </c>
      <c r="J80" s="74">
        <f t="shared" si="33"/>
        <v>0</v>
      </c>
      <c r="K80" s="75">
        <f t="shared" si="34"/>
        <v>0</v>
      </c>
      <c r="L80" s="76">
        <f t="shared" si="35"/>
        <v>0</v>
      </c>
      <c r="M80" s="77"/>
      <c r="N80" s="77"/>
      <c r="O80" s="77"/>
    </row>
    <row r="81" spans="1:15" s="246" customFormat="1" ht="25.5" customHeight="1" x14ac:dyDescent="0.2">
      <c r="A81" s="328">
        <v>4.4000000000000004</v>
      </c>
      <c r="B81" s="430" t="s">
        <v>282</v>
      </c>
      <c r="C81" s="431"/>
      <c r="D81" s="329">
        <v>1</v>
      </c>
      <c r="E81" s="329" t="s">
        <v>5</v>
      </c>
      <c r="F81" s="252">
        <v>59491</v>
      </c>
      <c r="G81" s="243">
        <v>4958</v>
      </c>
      <c r="H81" s="74">
        <v>1</v>
      </c>
      <c r="I81" s="74">
        <f t="shared" si="32"/>
        <v>59491</v>
      </c>
      <c r="J81" s="74">
        <f t="shared" si="33"/>
        <v>1</v>
      </c>
      <c r="K81" s="75">
        <f t="shared" si="34"/>
        <v>4958</v>
      </c>
      <c r="L81" s="76">
        <f t="shared" si="35"/>
        <v>64449</v>
      </c>
      <c r="M81" s="77">
        <v>1</v>
      </c>
      <c r="N81" s="77"/>
      <c r="O81" s="77"/>
    </row>
    <row r="82" spans="1:15" s="246" customFormat="1" ht="25.5" customHeight="1" x14ac:dyDescent="0.2">
      <c r="A82" s="328">
        <v>4.5</v>
      </c>
      <c r="B82" s="430" t="s">
        <v>283</v>
      </c>
      <c r="C82" s="431"/>
      <c r="D82" s="329">
        <v>3</v>
      </c>
      <c r="E82" s="329" t="s">
        <v>77</v>
      </c>
      <c r="F82" s="252">
        <v>11981</v>
      </c>
      <c r="G82" s="243">
        <v>826</v>
      </c>
      <c r="H82" s="74">
        <v>2</v>
      </c>
      <c r="I82" s="74">
        <f t="shared" si="32"/>
        <v>23962</v>
      </c>
      <c r="J82" s="74">
        <f t="shared" si="33"/>
        <v>2</v>
      </c>
      <c r="K82" s="75">
        <f t="shared" si="34"/>
        <v>1652</v>
      </c>
      <c r="L82" s="76">
        <f t="shared" si="35"/>
        <v>25614</v>
      </c>
      <c r="M82" s="77">
        <v>2</v>
      </c>
      <c r="N82" s="77"/>
      <c r="O82" s="77"/>
    </row>
    <row r="83" spans="1:15" s="246" customFormat="1" ht="15" customHeight="1" x14ac:dyDescent="0.2">
      <c r="A83" s="328">
        <v>4.5999999999999996</v>
      </c>
      <c r="B83" s="330" t="s">
        <v>284</v>
      </c>
      <c r="C83" s="331"/>
      <c r="D83" s="329">
        <v>3</v>
      </c>
      <c r="E83" s="329" t="s">
        <v>77</v>
      </c>
      <c r="F83" s="252">
        <v>6610</v>
      </c>
      <c r="G83" s="243">
        <v>413</v>
      </c>
      <c r="H83" s="74">
        <v>2</v>
      </c>
      <c r="I83" s="74">
        <f t="shared" si="32"/>
        <v>13220</v>
      </c>
      <c r="J83" s="74">
        <f t="shared" si="33"/>
        <v>2</v>
      </c>
      <c r="K83" s="75">
        <f t="shared" si="34"/>
        <v>826</v>
      </c>
      <c r="L83" s="76">
        <f t="shared" si="35"/>
        <v>14046</v>
      </c>
      <c r="M83" s="77">
        <v>2</v>
      </c>
      <c r="N83" s="77"/>
      <c r="O83" s="77"/>
    </row>
    <row r="84" spans="1:15" s="246" customFormat="1" ht="15" customHeight="1" x14ac:dyDescent="0.2">
      <c r="A84" s="328">
        <v>4.7</v>
      </c>
      <c r="B84" s="330" t="s">
        <v>285</v>
      </c>
      <c r="C84" s="331"/>
      <c r="D84" s="329">
        <v>5</v>
      </c>
      <c r="E84" s="329" t="s">
        <v>77</v>
      </c>
      <c r="F84" s="252">
        <v>9089</v>
      </c>
      <c r="G84" s="243">
        <v>826</v>
      </c>
      <c r="H84" s="74">
        <v>4</v>
      </c>
      <c r="I84" s="74">
        <f t="shared" si="32"/>
        <v>36356</v>
      </c>
      <c r="J84" s="74">
        <f t="shared" si="33"/>
        <v>4</v>
      </c>
      <c r="K84" s="75">
        <f t="shared" si="34"/>
        <v>3304</v>
      </c>
      <c r="L84" s="76">
        <f t="shared" si="35"/>
        <v>39660</v>
      </c>
      <c r="M84" s="77">
        <v>5</v>
      </c>
      <c r="N84" s="77"/>
      <c r="O84" s="77"/>
    </row>
    <row r="85" spans="1:15" s="246" customFormat="1" ht="25.5" customHeight="1" x14ac:dyDescent="0.2">
      <c r="A85" s="328">
        <v>4.8</v>
      </c>
      <c r="B85" s="432" t="s">
        <v>286</v>
      </c>
      <c r="C85" s="433"/>
      <c r="D85" s="332">
        <v>1</v>
      </c>
      <c r="E85" s="333" t="s">
        <v>5</v>
      </c>
      <c r="F85" s="252">
        <v>8474</v>
      </c>
      <c r="G85" s="243">
        <v>826</v>
      </c>
      <c r="H85" s="74">
        <v>1</v>
      </c>
      <c r="I85" s="74">
        <f t="shared" si="32"/>
        <v>8474</v>
      </c>
      <c r="J85" s="74">
        <f t="shared" si="33"/>
        <v>1</v>
      </c>
      <c r="K85" s="75">
        <f t="shared" si="34"/>
        <v>826</v>
      </c>
      <c r="L85" s="76">
        <f t="shared" si="35"/>
        <v>9300</v>
      </c>
      <c r="M85" s="77">
        <v>1</v>
      </c>
      <c r="N85" s="77"/>
      <c r="O85" s="77"/>
    </row>
    <row r="86" spans="1:15" s="291" customFormat="1" ht="25.5" customHeight="1" thickBot="1" x14ac:dyDescent="0.25">
      <c r="A86" s="328">
        <v>4.9000000000000004</v>
      </c>
      <c r="B86" s="430" t="s">
        <v>287</v>
      </c>
      <c r="C86" s="431"/>
      <c r="D86" s="329">
        <v>3</v>
      </c>
      <c r="E86" s="329" t="s">
        <v>77</v>
      </c>
      <c r="F86" s="252">
        <v>65274</v>
      </c>
      <c r="G86" s="243">
        <v>2479</v>
      </c>
      <c r="H86" s="74"/>
      <c r="I86" s="74">
        <f t="shared" si="32"/>
        <v>0</v>
      </c>
      <c r="J86" s="74">
        <f t="shared" si="33"/>
        <v>0</v>
      </c>
      <c r="K86" s="75">
        <f t="shared" si="34"/>
        <v>0</v>
      </c>
      <c r="L86" s="76">
        <f t="shared" si="35"/>
        <v>0</v>
      </c>
      <c r="M86" s="77"/>
      <c r="N86" s="77"/>
      <c r="O86" s="77"/>
    </row>
    <row r="87" spans="1:15" s="246" customFormat="1" ht="15" customHeight="1" thickBot="1" x14ac:dyDescent="0.25">
      <c r="A87" s="434" t="s">
        <v>46</v>
      </c>
      <c r="B87" s="435"/>
      <c r="C87" s="435"/>
      <c r="D87" s="435"/>
      <c r="E87" s="436"/>
      <c r="F87" s="276"/>
      <c r="G87" s="277">
        <f>SUM(G78:G86)</f>
        <v>31811</v>
      </c>
      <c r="H87" s="276"/>
      <c r="I87" s="277">
        <f>SUM(I78:I86)</f>
        <v>739715</v>
      </c>
      <c r="J87" s="278"/>
      <c r="K87" s="277">
        <f>SUM(K78:K86)</f>
        <v>54532</v>
      </c>
      <c r="L87" s="277">
        <f>SUM(L78:L86)</f>
        <v>794247</v>
      </c>
      <c r="M87" s="77"/>
      <c r="N87" s="77"/>
      <c r="O87" s="77"/>
    </row>
    <row r="88" spans="1:15" s="244" customFormat="1" ht="15" customHeight="1" x14ac:dyDescent="0.2">
      <c r="A88" s="334">
        <v>5</v>
      </c>
      <c r="B88" s="335" t="s">
        <v>125</v>
      </c>
      <c r="C88" s="336"/>
      <c r="D88" s="336"/>
      <c r="E88" s="337"/>
      <c r="F88" s="338"/>
      <c r="G88" s="241"/>
      <c r="H88" s="338"/>
      <c r="I88" s="241"/>
      <c r="J88" s="338"/>
      <c r="K88" s="242"/>
      <c r="M88" s="77"/>
      <c r="N88" s="77"/>
      <c r="O88" s="77"/>
    </row>
    <row r="89" spans="1:15" s="246" customFormat="1" ht="15" customHeight="1" x14ac:dyDescent="0.2">
      <c r="A89" s="339">
        <v>5.0999999999999996</v>
      </c>
      <c r="B89" s="340" t="s">
        <v>288</v>
      </c>
      <c r="C89" s="341"/>
      <c r="D89" s="318">
        <v>1</v>
      </c>
      <c r="E89" s="333" t="s">
        <v>43</v>
      </c>
      <c r="F89" s="252">
        <v>24788</v>
      </c>
      <c r="G89" s="243">
        <v>41313</v>
      </c>
      <c r="H89" s="74"/>
      <c r="I89" s="74">
        <f t="shared" ref="I89:I93" si="36">H89*F89</f>
        <v>0</v>
      </c>
      <c r="J89" s="74">
        <f t="shared" ref="J89:J93" si="37">H89</f>
        <v>0</v>
      </c>
      <c r="K89" s="75">
        <f t="shared" ref="K89:K93" si="38">J89*G89</f>
        <v>0</v>
      </c>
      <c r="L89" s="76">
        <f t="shared" ref="L89:L93" si="39">K89+I89</f>
        <v>0</v>
      </c>
      <c r="M89" s="77"/>
      <c r="N89" s="77"/>
      <c r="O89" s="77"/>
    </row>
    <row r="90" spans="1:15" s="246" customFormat="1" ht="15" customHeight="1" x14ac:dyDescent="0.2">
      <c r="A90" s="339">
        <v>5.2</v>
      </c>
      <c r="B90" s="340" t="s">
        <v>126</v>
      </c>
      <c r="C90" s="341"/>
      <c r="D90" s="318">
        <v>1</v>
      </c>
      <c r="E90" s="333" t="s">
        <v>43</v>
      </c>
      <c r="F90" s="252">
        <v>0</v>
      </c>
      <c r="G90" s="243">
        <v>12394</v>
      </c>
      <c r="H90" s="74"/>
      <c r="I90" s="74">
        <f t="shared" si="36"/>
        <v>0</v>
      </c>
      <c r="J90" s="74">
        <f t="shared" si="37"/>
        <v>0</v>
      </c>
      <c r="K90" s="75">
        <f t="shared" si="38"/>
        <v>0</v>
      </c>
      <c r="L90" s="76">
        <f t="shared" si="39"/>
        <v>0</v>
      </c>
      <c r="M90" s="77"/>
      <c r="N90" s="77"/>
      <c r="O90" s="77"/>
    </row>
    <row r="91" spans="1:15" s="246" customFormat="1" ht="15" customHeight="1" x14ac:dyDescent="0.2">
      <c r="A91" s="339">
        <v>5.3</v>
      </c>
      <c r="B91" s="340" t="s">
        <v>127</v>
      </c>
      <c r="C91" s="341"/>
      <c r="D91" s="318">
        <v>1</v>
      </c>
      <c r="E91" s="333" t="s">
        <v>43</v>
      </c>
      <c r="F91" s="252">
        <v>0</v>
      </c>
      <c r="G91" s="243">
        <v>8263</v>
      </c>
      <c r="H91" s="74">
        <v>1</v>
      </c>
      <c r="I91" s="74">
        <f t="shared" si="36"/>
        <v>0</v>
      </c>
      <c r="J91" s="74">
        <f t="shared" si="37"/>
        <v>1</v>
      </c>
      <c r="K91" s="75">
        <f t="shared" si="38"/>
        <v>8263</v>
      </c>
      <c r="L91" s="76">
        <f t="shared" si="39"/>
        <v>8263</v>
      </c>
      <c r="M91" s="77">
        <v>1</v>
      </c>
      <c r="N91" s="77"/>
      <c r="O91" s="77"/>
    </row>
    <row r="92" spans="1:15" s="246" customFormat="1" ht="25.35" customHeight="1" x14ac:dyDescent="0.2">
      <c r="A92" s="339">
        <v>5.4</v>
      </c>
      <c r="B92" s="437" t="s">
        <v>289</v>
      </c>
      <c r="C92" s="438"/>
      <c r="D92" s="318">
        <v>1</v>
      </c>
      <c r="E92" s="333" t="s">
        <v>43</v>
      </c>
      <c r="F92" s="252">
        <v>16525</v>
      </c>
      <c r="G92" s="243">
        <v>2479</v>
      </c>
      <c r="H92" s="74">
        <v>1</v>
      </c>
      <c r="I92" s="74">
        <f t="shared" si="36"/>
        <v>16525</v>
      </c>
      <c r="J92" s="74">
        <f t="shared" si="37"/>
        <v>1</v>
      </c>
      <c r="K92" s="75">
        <f t="shared" si="38"/>
        <v>2479</v>
      </c>
      <c r="L92" s="76">
        <f t="shared" si="39"/>
        <v>19004</v>
      </c>
      <c r="M92" s="77">
        <v>1</v>
      </c>
      <c r="N92" s="77"/>
      <c r="O92" s="77"/>
    </row>
    <row r="93" spans="1:15" s="246" customFormat="1" ht="25.35" customHeight="1" thickBot="1" x14ac:dyDescent="0.25">
      <c r="A93" s="339">
        <v>5.5</v>
      </c>
      <c r="B93" s="437" t="s">
        <v>290</v>
      </c>
      <c r="C93" s="438"/>
      <c r="D93" s="318">
        <v>1</v>
      </c>
      <c r="E93" s="333" t="s">
        <v>43</v>
      </c>
      <c r="F93" s="252">
        <v>0</v>
      </c>
      <c r="G93" s="243">
        <v>9915</v>
      </c>
      <c r="H93" s="74"/>
      <c r="I93" s="74">
        <f t="shared" si="36"/>
        <v>0</v>
      </c>
      <c r="J93" s="74">
        <f t="shared" si="37"/>
        <v>0</v>
      </c>
      <c r="K93" s="75">
        <f t="shared" si="38"/>
        <v>0</v>
      </c>
      <c r="L93" s="76">
        <f t="shared" si="39"/>
        <v>0</v>
      </c>
      <c r="M93" s="77"/>
      <c r="N93" s="77"/>
      <c r="O93" s="77"/>
    </row>
    <row r="94" spans="1:15" s="246" customFormat="1" ht="15" customHeight="1" thickBot="1" x14ac:dyDescent="0.25">
      <c r="A94" s="427" t="s">
        <v>46</v>
      </c>
      <c r="B94" s="428"/>
      <c r="C94" s="428"/>
      <c r="D94" s="428"/>
      <c r="E94" s="429"/>
      <c r="F94" s="342"/>
      <c r="G94" s="277"/>
      <c r="H94" s="342"/>
      <c r="I94" s="277">
        <f>SUM(I89:I93)</f>
        <v>16525</v>
      </c>
      <c r="J94" s="343"/>
      <c r="K94" s="277">
        <f>SUM(K89:K93)</f>
        <v>10742</v>
      </c>
      <c r="L94" s="277">
        <f>SUM(L89:L93)</f>
        <v>27267</v>
      </c>
      <c r="M94" s="77"/>
      <c r="N94" s="77"/>
      <c r="O94" s="77"/>
    </row>
    <row r="95" spans="1:15" s="246" customFormat="1" ht="15" customHeight="1" thickBot="1" x14ac:dyDescent="0.25">
      <c r="A95" s="427" t="s">
        <v>130</v>
      </c>
      <c r="B95" s="428"/>
      <c r="C95" s="428"/>
      <c r="D95" s="428"/>
      <c r="E95" s="429"/>
      <c r="F95" s="342"/>
      <c r="G95" s="277"/>
      <c r="H95" s="342"/>
      <c r="I95" s="277">
        <f>I94+I87+I76+I55+I32</f>
        <v>807468</v>
      </c>
      <c r="J95" s="343"/>
      <c r="K95" s="277">
        <f>K94+K87+K76+K55+K32</f>
        <v>87582</v>
      </c>
      <c r="L95" s="277">
        <f>L94+L87+L76+L55+L32</f>
        <v>895050</v>
      </c>
    </row>
    <row r="96" spans="1:15" ht="13.5" thickBot="1" x14ac:dyDescent="0.25">
      <c r="A96" s="405" t="s">
        <v>14</v>
      </c>
      <c r="B96" s="406"/>
      <c r="C96" s="406"/>
      <c r="D96" s="406"/>
      <c r="E96" s="406"/>
      <c r="F96" s="406"/>
      <c r="G96" s="406"/>
      <c r="H96" s="406"/>
      <c r="I96" s="406"/>
      <c r="J96" s="406"/>
      <c r="K96" s="407"/>
      <c r="L96" s="214">
        <f>L97-L95</f>
        <v>82880</v>
      </c>
    </row>
    <row r="97" spans="1:12" ht="13.5" thickBot="1" x14ac:dyDescent="0.25">
      <c r="A97" s="405" t="s">
        <v>131</v>
      </c>
      <c r="B97" s="406"/>
      <c r="C97" s="406"/>
      <c r="D97" s="406"/>
      <c r="E97" s="406"/>
      <c r="F97" s="406"/>
      <c r="G97" s="406"/>
      <c r="H97" s="406"/>
      <c r="I97" s="406"/>
      <c r="J97" s="406"/>
      <c r="K97" s="407"/>
      <c r="L97" s="214">
        <f>ROUND(L95/0.91525,0)</f>
        <v>977930</v>
      </c>
    </row>
    <row r="99" spans="1:12" x14ac:dyDescent="0.2">
      <c r="L99" s="349"/>
    </row>
  </sheetData>
  <mergeCells count="44">
    <mergeCell ref="A1:C1"/>
    <mergeCell ref="A4:K4"/>
    <mergeCell ref="A6:A8"/>
    <mergeCell ref="B6:C8"/>
    <mergeCell ref="D6:G6"/>
    <mergeCell ref="H6:L6"/>
    <mergeCell ref="D7:D8"/>
    <mergeCell ref="E7:E8"/>
    <mergeCell ref="F7:F8"/>
    <mergeCell ref="G7:G8"/>
    <mergeCell ref="B52:C52"/>
    <mergeCell ref="H7:I7"/>
    <mergeCell ref="J7:K7"/>
    <mergeCell ref="L7:L8"/>
    <mergeCell ref="B10:K10"/>
    <mergeCell ref="B27:C27"/>
    <mergeCell ref="B28:C28"/>
    <mergeCell ref="B29:C29"/>
    <mergeCell ref="B30:C30"/>
    <mergeCell ref="B31:C31"/>
    <mergeCell ref="A32:E32"/>
    <mergeCell ref="B51:C51"/>
    <mergeCell ref="B81:C81"/>
    <mergeCell ref="B54:C54"/>
    <mergeCell ref="A55:E55"/>
    <mergeCell ref="B57:K57"/>
    <mergeCell ref="B63:K63"/>
    <mergeCell ref="B67:K67"/>
    <mergeCell ref="B74:C74"/>
    <mergeCell ref="B75:C75"/>
    <mergeCell ref="A76:E76"/>
    <mergeCell ref="B78:C78"/>
    <mergeCell ref="B79:C79"/>
    <mergeCell ref="B80:C80"/>
    <mergeCell ref="A94:E94"/>
    <mergeCell ref="A95:E95"/>
    <mergeCell ref="A96:K96"/>
    <mergeCell ref="A97:K97"/>
    <mergeCell ref="B82:C82"/>
    <mergeCell ref="B85:C85"/>
    <mergeCell ref="B86:C86"/>
    <mergeCell ref="A87:E87"/>
    <mergeCell ref="B92:C92"/>
    <mergeCell ref="B93:C93"/>
  </mergeCells>
  <printOptions horizontalCentered="1" gridLinesSet="0"/>
  <pageMargins left="0.27559055118110237" right="0.23622047244094491" top="0.74803149606299213" bottom="0.43307086614173229" header="0.31496062992125984" footer="0.15748031496062992"/>
  <pageSetup paperSize="9" scale="80" firstPageNumber="4" fitToWidth="0" orientation="landscape" useFirstPageNumber="1" r:id="rId1"/>
  <headerFooter alignWithMargins="0">
    <oddFooter xml:space="preserve">&amp;L&amp;"Arial,Bold"Fahim, Nanji &amp;&amp; deSouza (Pvt.) Ltd.
&amp;"Arial,Regular"Consulting Engineers&amp;R&amp;"Arial,Bold"Page-&amp;P
</oddFooter>
  </headerFooter>
  <rowBreaks count="2" manualBreakCount="2">
    <brk id="37" max="11" man="1"/>
    <brk id="87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K19"/>
  <sheetViews>
    <sheetView zoomScaleNormal="100" workbookViewId="0">
      <selection activeCell="I13" sqref="I13"/>
    </sheetView>
  </sheetViews>
  <sheetFormatPr defaultRowHeight="12.75" x14ac:dyDescent="0.2"/>
  <cols>
    <col min="1" max="1" width="4.140625" style="351" customWidth="1"/>
    <col min="2" max="2" width="36.140625" style="351" customWidth="1"/>
    <col min="3" max="3" width="9.140625" style="351"/>
    <col min="4" max="4" width="9.140625" style="351" customWidth="1"/>
    <col min="5" max="8" width="9.140625" style="352"/>
    <col min="9" max="9" width="13.28515625" style="352" customWidth="1"/>
    <col min="10" max="16384" width="9.140625" style="351"/>
  </cols>
  <sheetData>
    <row r="2" spans="1:11" ht="21" x14ac:dyDescent="0.35">
      <c r="A2" s="457" t="s">
        <v>292</v>
      </c>
      <c r="B2" s="457"/>
      <c r="C2" s="457"/>
      <c r="D2" s="457"/>
      <c r="E2" s="457"/>
      <c r="F2" s="457"/>
      <c r="G2" s="457"/>
      <c r="H2" s="457"/>
      <c r="I2" s="457"/>
    </row>
    <row r="3" spans="1:11" x14ac:dyDescent="0.2">
      <c r="H3" s="458" t="s">
        <v>293</v>
      </c>
      <c r="I3" s="458"/>
    </row>
    <row r="4" spans="1:11" ht="15" x14ac:dyDescent="0.25">
      <c r="A4" s="353"/>
    </row>
    <row r="5" spans="1:11" ht="60" x14ac:dyDescent="0.25">
      <c r="A5" s="354" t="s">
        <v>19</v>
      </c>
      <c r="B5" s="355" t="s">
        <v>0</v>
      </c>
      <c r="C5" s="356" t="s">
        <v>294</v>
      </c>
      <c r="D5" s="356" t="s">
        <v>295</v>
      </c>
      <c r="E5" s="356" t="s">
        <v>296</v>
      </c>
      <c r="F5" s="355" t="s">
        <v>297</v>
      </c>
      <c r="G5" s="355" t="s">
        <v>2</v>
      </c>
      <c r="H5" s="355" t="s">
        <v>1</v>
      </c>
      <c r="I5" s="355" t="s">
        <v>4</v>
      </c>
    </row>
    <row r="6" spans="1:11" ht="24.95" customHeight="1" x14ac:dyDescent="0.25">
      <c r="A6" s="357"/>
      <c r="B6" s="357"/>
      <c r="C6" s="358"/>
      <c r="D6" s="358"/>
      <c r="E6" s="359"/>
      <c r="F6" s="360"/>
      <c r="G6" s="361"/>
      <c r="H6" s="361"/>
      <c r="I6" s="361"/>
    </row>
    <row r="7" spans="1:11" ht="31.5" customHeight="1" x14ac:dyDescent="0.25">
      <c r="A7" s="362">
        <v>1</v>
      </c>
      <c r="B7" s="363" t="s">
        <v>298</v>
      </c>
      <c r="C7" s="364">
        <f>5233*1.175</f>
        <v>6148.7750000000005</v>
      </c>
      <c r="D7" s="364">
        <f>1800*1.175</f>
        <v>2115</v>
      </c>
      <c r="E7" s="365">
        <f>(D7+C7)*20%</f>
        <v>1652.7550000000003</v>
      </c>
      <c r="F7" s="366">
        <f>(C7+D7+E7)*7.5%</f>
        <v>743.73975000000019</v>
      </c>
      <c r="G7" s="367" t="s">
        <v>15</v>
      </c>
      <c r="H7" s="366">
        <v>15</v>
      </c>
      <c r="I7" s="365">
        <f>(C7+D7+E7+F7)*H7</f>
        <v>159904.04625000004</v>
      </c>
      <c r="J7" s="351">
        <f>6149+2115</f>
        <v>8264</v>
      </c>
      <c r="K7" s="351">
        <f>J7*20%</f>
        <v>1652.8000000000002</v>
      </c>
    </row>
    <row r="8" spans="1:11" ht="24.95" customHeight="1" x14ac:dyDescent="0.25">
      <c r="A8" s="357"/>
      <c r="B8" s="368"/>
      <c r="C8" s="357"/>
      <c r="D8" s="357"/>
      <c r="E8" s="361"/>
      <c r="F8" s="361"/>
      <c r="G8" s="361"/>
      <c r="H8" s="361"/>
      <c r="I8" s="361"/>
      <c r="J8" s="351">
        <f>6149+2115+1653</f>
        <v>9917</v>
      </c>
    </row>
    <row r="9" spans="1:11" ht="24.95" customHeight="1" x14ac:dyDescent="0.2">
      <c r="A9" s="357"/>
      <c r="B9" s="459" t="s">
        <v>299</v>
      </c>
      <c r="C9" s="460"/>
      <c r="D9" s="460"/>
      <c r="E9" s="460"/>
      <c r="F9" s="460"/>
      <c r="G9" s="460"/>
      <c r="H9" s="461"/>
      <c r="I9" s="369">
        <f>SUM(I7:I8)</f>
        <v>159904.04625000004</v>
      </c>
      <c r="J9" s="351">
        <f>6149+2215+1653+744</f>
        <v>10761</v>
      </c>
      <c r="K9" s="351">
        <f>J9*15</f>
        <v>161415</v>
      </c>
    </row>
    <row r="11" spans="1:11" ht="15" x14ac:dyDescent="0.25">
      <c r="A11" s="370"/>
    </row>
    <row r="13" spans="1:11" ht="15" x14ac:dyDescent="0.25">
      <c r="A13" s="371" t="s">
        <v>300</v>
      </c>
    </row>
    <row r="14" spans="1:11" ht="15.75" x14ac:dyDescent="0.25">
      <c r="A14" s="372"/>
    </row>
    <row r="19" spans="10:11" x14ac:dyDescent="0.2">
      <c r="J19" s="351">
        <f>5233+1800+1407</f>
        <v>8440</v>
      </c>
      <c r="K19" s="351">
        <f>J19*7.5%</f>
        <v>633</v>
      </c>
    </row>
  </sheetData>
  <mergeCells count="3">
    <mergeCell ref="A2:I2"/>
    <mergeCell ref="H3:I3"/>
    <mergeCell ref="B9:H9"/>
  </mergeCells>
  <pageMargins left="0.7" right="0.7" top="0.75" bottom="0.75" header="0.3" footer="0.3"/>
  <pageSetup scale="8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DCC986EF-EF7A-4111-B126-90E9A8E226A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Abstract Summary</vt:lpstr>
      <vt:lpstr>HVAC</vt:lpstr>
      <vt:lpstr>Fire</vt:lpstr>
      <vt:lpstr>Plumbing</vt:lpstr>
      <vt:lpstr>Fire Variation</vt:lpstr>
      <vt:lpstr>'Abstract Summary'!Print_Area</vt:lpstr>
      <vt:lpstr>Fire!Print_Area</vt:lpstr>
      <vt:lpstr>HVAC!Print_Area</vt:lpstr>
      <vt:lpstr>Plumbing!Print_Area</vt:lpstr>
      <vt:lpstr>Fire!Print_Titles</vt:lpstr>
      <vt:lpstr>HVAC!Print_Titles</vt:lpstr>
      <vt:lpstr>Plumbing!Print_Titles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- T.C</dc:creator>
  <cp:lastModifiedBy>TotalConstruction</cp:lastModifiedBy>
  <cp:lastPrinted>2024-10-12T19:26:04Z</cp:lastPrinted>
  <dcterms:created xsi:type="dcterms:W3CDTF">2024-03-11T06:26:58Z</dcterms:created>
  <dcterms:modified xsi:type="dcterms:W3CDTF">2024-10-19T23:21:26Z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{DCC986EF-EF7A-4111-B126-90E9A8E226AC}</vt:lpwstr>
  </property>
</Properties>
</file>