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updateLinks="never" defaultThemeVersion="124226"/>
  <xr:revisionPtr revIDLastSave="0" documentId="13_ncr:1_{2A766F92-5868-47DA-A4BD-E38942875A5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393" i="12" l="1"/>
  <c r="O526" i="12"/>
  <c r="O527" i="12" s="1"/>
  <c r="O528" i="12" s="1"/>
  <c r="O525" i="12"/>
  <c r="O523" i="12" l="1"/>
  <c r="O524" i="12" s="1"/>
  <c r="O522" i="12" l="1"/>
  <c r="G392" i="12"/>
  <c r="G391" i="12"/>
  <c r="G390" i="12" l="1"/>
  <c r="O521" i="12" l="1"/>
  <c r="O520" i="12" l="1"/>
  <c r="O519" i="12"/>
  <c r="H492" i="3" l="1"/>
  <c r="G362" i="12"/>
  <c r="G361" i="12"/>
  <c r="E361" i="12"/>
  <c r="M500" i="12" l="1"/>
  <c r="M504" i="12" l="1"/>
  <c r="F513" i="3" l="1"/>
  <c r="F514" i="3" s="1"/>
  <c r="H515" i="3" s="1"/>
  <c r="C511" i="3"/>
  <c r="C513" i="3" s="1"/>
  <c r="E508" i="3"/>
  <c r="F508" i="3" s="1"/>
  <c r="E506" i="3"/>
  <c r="F506" i="3" s="1"/>
  <c r="E505" i="3"/>
  <c r="F505" i="3" s="1"/>
  <c r="E504" i="3"/>
  <c r="F504" i="3" s="1"/>
  <c r="E503" i="3"/>
  <c r="F503" i="3" s="1"/>
  <c r="E502" i="3"/>
  <c r="F502" i="3" s="1"/>
  <c r="E507" i="3"/>
  <c r="F507" i="3" s="1"/>
  <c r="H512" i="3" l="1"/>
  <c r="H513" i="3" s="1"/>
  <c r="H516" i="3" s="1"/>
  <c r="C512" i="3"/>
  <c r="C515" i="3" s="1"/>
  <c r="C516" i="3" s="1"/>
  <c r="C517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s="1"/>
  <c r="E486" i="3" l="1"/>
  <c r="F486" i="3" s="1"/>
  <c r="E487" i="3"/>
  <c r="F487" i="3" l="1"/>
  <c r="M24" i="13"/>
  <c r="M22" i="13"/>
  <c r="M19" i="13"/>
  <c r="K18" i="13"/>
  <c r="G22" i="13"/>
  <c r="G20" i="13"/>
  <c r="G358" i="12" l="1"/>
  <c r="G359" i="12" s="1"/>
  <c r="G360" i="12" s="1"/>
  <c r="G363" i="12" s="1"/>
  <c r="G364" i="12" s="1"/>
  <c r="G365" i="12" s="1"/>
  <c r="G366" i="12" s="1"/>
  <c r="G367" i="12" l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G378" i="12" s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N10" i="6"/>
  <c r="N9" i="6" l="1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E312" i="3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<sst xmlns="http://schemas.openxmlformats.org/spreadsheetml/2006/main" count="10613" uniqueCount="8328">
  <si>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</si>
  <si>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</si>
  <si>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</si>
  <si>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</si>
  <si>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</si>
  <si>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</si>
  <si>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</si>
  <si>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</si>
  <si>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</si>
  <si>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</si>
  <si>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</si>
  <si>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</si>
  <si>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</si>
  <si>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</si>
  <si>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</si>
  <si>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</si>
  <si>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</si>
  <si>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</si>
  <si>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</si>
  <si>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</si>
  <si>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</si>
  <si>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</si>
  <si>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</si>
  <si>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</si>
  <si>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</si>
  <si>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</si>
  <si>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</si>
  <si>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</si>
  <si>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</si>
  <si>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</si>
  <si>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</si>
  <si>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</si>
  <si>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</si>
  <si>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</si>
  <si>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</si>
  <si>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</si>
  <si>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</si>
  <si>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</si>
  <si>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</si>
  <si>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</si>
  <si>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</si>
  <si>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</si>
  <si>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</si>
  <si>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</si>
  <si>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</si>
  <si>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</si>
  <si>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</si>
  <si>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</si>
  <si>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</si>
  <si>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</si>
  <si>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</si>
  <si>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</si>
  <si>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</si>
  <si>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</si>
  <si>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</si>
  <si>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</si>
  <si>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</si>
  <si>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</si>
  <si>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</si>
  <si>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</si>
  <si>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</si>
  <si>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</si>
  <si>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</si>
  <si>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</si>
  <si>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</si>
  <si>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</si>
  <si>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</si>
  <si>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</si>
  <si>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</si>
  <si>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</si>
  <si>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</si>
  <si>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</si>
  <si>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</si>
  <si>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</si>
  <si>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</si>
  <si>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</si>
  <si>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</si>
  <si>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</si>
  <si>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</si>
  <si>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</si>
  <si>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</si>
  <si>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</si>
  <si>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</si>
  <si>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</si>
  <si>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</si>
  <si>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</si>
  <si>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</si>
  <si>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</si>
  <si>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</si>
  <si>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</si>
  <si>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</si>
  <si>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</si>
  <si>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</si>
  <si>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</si>
  <si>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</si>
  <si>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</si>
  <si>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</si>
  <si>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</si>
  <si>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</si>
  <si>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</si>
  <si>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</si>
  <si>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</si>
  <si>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</si>
  <si>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</si>
  <si>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</si>
  <si>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</si>
  <si>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</si>
  <si>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</si>
  <si>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</si>
  <si>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</si>
  <si>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</si>
  <si>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</si>
  <si>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</si>
  <si>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</si>
  <si>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</si>
  <si>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</si>
  <si>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</si>
  <si>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</si>
  <si>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</si>
  <si>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</si>
  <si>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</si>
  <si>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</si>
  <si>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</si>
  <si>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</si>
  <si>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</si>
  <si>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</si>
  <si>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</si>
  <si>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</si>
  <si>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</si>
  <si>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</si>
  <si>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</si>
  <si>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</si>
  <si>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</si>
  <si>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</si>
  <si>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</si>
  <si>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</si>
  <si>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</si>
  <si>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</si>
  <si>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</si>
  <si>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</si>
  <si>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</si>
  <si>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</si>
  <si>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</si>
  <si>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</si>
  <si>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</si>
  <si>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</si>
  <si>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</si>
  <si>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</si>
  <si>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</si>
  <si>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</si>
  <si>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</si>
  <si>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</si>
  <si>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</si>
  <si>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</si>
  <si>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</si>
  <si>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</si>
  <si>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</si>
  <si>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</si>
  <si>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</si>
  <si>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</si>
  <si>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</si>
  <si>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</si>
  <si>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</si>
  <si>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</si>
  <si>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</si>
  <si>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</si>
  <si>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</si>
  <si>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</si>
  <si>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</si>
  <si>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</si>
  <si>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</si>
  <si>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</si>
  <si>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</si>
  <si>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</si>
  <si>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</si>
  <si>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</si>
  <si>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</si>
  <si>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</si>
  <si>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</si>
  <si>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</si>
  <si>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</si>
  <si>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</si>
  <si>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</si>
  <si>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</si>
  <si>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</si>
  <si>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</si>
  <si>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</si>
  <si>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</si>
  <si>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</si>
  <si>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</si>
  <si>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</si>
  <si>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</si>
  <si>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</si>
  <si>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</si>
  <si>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</si>
  <si>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</si>
  <si>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</si>
  <si>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</si>
  <si>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</si>
  <si>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</si>
  <si>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</si>
  <si>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</si>
  <si>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</si>
  <si>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</si>
  <si>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</si>
  <si>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</si>
  <si>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</si>
  <si>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</si>
  <si>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</si>
  <si>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</si>
  <si>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</si>
  <si>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</si>
  <si>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</si>
  <si>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</si>
  <si>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</si>
  <si>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</si>
  <si>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</si>
  <si>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</si>
  <si>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</si>
  <si>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</si>
  <si>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</si>
  <si>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</si>
  <si>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</si>
  <si>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</si>
  <si>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</si>
  <si>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</si>
  <si>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</si>
  <si>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</si>
  <si>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</si>
  <si>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</si>
  <si>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</si>
  <si>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</si>
  <si>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</si>
  <si>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</si>
  <si>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</si>
  <si>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</si>
  <si>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</si>
  <si>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</si>
  <si>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</si>
  <si>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</si>
  <si>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</si>
  <si>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</si>
  <si>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</si>
  <si>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</si>
  <si>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</si>
  <si>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</si>
  <si>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</si>
  <si>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</si>
  <si>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</si>
  <si>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</si>
  <si>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</si>
  <si>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</si>
  <si>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</si>
  <si>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</si>
  <si>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</si>
  <si>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</si>
  <si>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</si>
  <si>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</si>
  <si>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</si>
  <si>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</si>
  <si>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</si>
  <si>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</si>
  <si>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</si>
  <si>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</si>
  <si>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</si>
  <si>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</si>
  <si>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</si>
  <si>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</si>
  <si>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</si>
  <si>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</si>
  <si>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</si>
  <si>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</si>
  <si>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</si>
  <si>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</si>
  <si>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</si>
  <si>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</si>
  <si>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</si>
  <si>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</si>
  <si>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</si>
  <si>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</si>
  <si>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</si>
  <si>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</si>
  <si>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</si>
  <si>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</si>
  <si>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</si>
  <si>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</si>
  <si>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</si>
  <si>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</si>
  <si>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</si>
  <si>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</si>
  <si>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</si>
  <si>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</si>
  <si>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</si>
  <si>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</si>
  <si>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</si>
  <si>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</si>
  <si>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</si>
  <si>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</si>
  <si>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</si>
  <si>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</si>
  <si>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</si>
  <si>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</si>
  <si>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</si>
  <si>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</si>
  <si>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</si>
  <si>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</si>
  <si>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</si>
  <si>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</si>
  <si>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</si>
  <si>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</si>
  <si>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</si>
  <si>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</si>
  <si>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</si>
  <si>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</si>
  <si>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</si>
  <si>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</si>
  <si>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</si>
  <si>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</si>
  <si>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</si>
  <si>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</si>
  <si>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</si>
  <si>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</si>
  <si>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</si>
  <si>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</si>
  <si>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</si>
  <si>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</si>
  <si>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</si>
  <si>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</si>
  <si>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</si>
  <si>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</si>
  <si>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</si>
  <si>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</si>
  <si>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</si>
  <si>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</si>
  <si>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</si>
  <si>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</si>
  <si>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</si>
  <si>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</si>
  <si>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</si>
  <si>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</si>
  <si>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</si>
  <si>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</si>
  <si>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</si>
  <si>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</si>
  <si>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</si>
  <si>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</si>
  <si>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</si>
  <si>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</si>
  <si>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</si>
  <si>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</si>
  <si>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</si>
  <si>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</si>
  <si>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</si>
  <si>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</si>
  <si>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</si>
  <si>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</si>
  <si>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</si>
  <si>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</si>
  <si>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</si>
  <si>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</si>
  <si>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</si>
  <si>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</si>
  <si>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</si>
  <si>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</si>
  <si>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</si>
  <si>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</si>
  <si>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</si>
  <si>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</si>
  <si>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</si>
  <si>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</si>
  <si>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</si>
  <si>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</si>
  <si>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</si>
  <si>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</si>
  <si>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</si>
  <si>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</si>
  <si>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</si>
  <si>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</si>
  <si>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</si>
  <si>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</si>
  <si>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</si>
  <si>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</si>
  <si>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</si>
  <si>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</si>
  <si>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</si>
  <si>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</si>
  <si>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</si>
  <si>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</si>
  <si>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</si>
  <si>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</si>
  <si>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</si>
  <si>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</si>
  <si>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</si>
  <si>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</si>
  <si>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</si>
  <si>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</si>
  <si>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</si>
  <si>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</si>
  <si>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</si>
  <si>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</si>
  <si>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</si>
  <si>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</si>
  <si>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</si>
  <si>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</si>
  <si>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</si>
  <si>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</si>
  <si>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</si>
  <si>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</si>
  <si>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</si>
  <si>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</si>
  <si>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</si>
  <si>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</si>
  <si>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</si>
  <si>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</si>
  <si>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</si>
  <si>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</si>
  <si>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</si>
  <si>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</si>
  <si>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</si>
  <si>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</si>
  <si>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</si>
  <si>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</si>
  <si>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</si>
  <si>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</si>
  <si>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</si>
  <si>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</si>
  <si>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</si>
  <si>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</si>
  <si>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</si>
  <si>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</si>
  <si>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</si>
  <si>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</si>
  <si>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</si>
  <si>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</si>
  <si>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</si>
  <si>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</si>
  <si>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</si>
  <si>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</si>
  <si>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</si>
  <si>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</si>
  <si>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</si>
  <si>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</si>
  <si>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</si>
  <si>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</si>
  <si>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</si>
  <si>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</si>
  <si>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</si>
  <si>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</si>
  <si>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</si>
  <si>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</si>
  <si>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</si>
  <si>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</si>
  <si>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</si>
  <si>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</si>
  <si>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</si>
  <si>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</si>
  <si>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</si>
  <si>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</si>
  <si>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</si>
  <si>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</si>
  <si>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</si>
  <si>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</si>
  <si>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</si>
  <si>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</si>
  <si>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</si>
  <si>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</si>
  <si>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</si>
  <si>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</si>
  <si>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</si>
  <si>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</si>
  <si>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</si>
  <si>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</si>
  <si>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</si>
  <si>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</si>
  <si>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</si>
  <si>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</si>
  <si>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</si>
  <si>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</si>
  <si>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</si>
  <si>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</si>
  <si>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</si>
  <si>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</si>
  <si>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</si>
  <si>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</si>
  <si>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</si>
  <si>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</si>
  <si>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</si>
  <si>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</si>
  <si>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</si>
  <si>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</si>
  <si>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</si>
  <si>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</si>
  <si>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</si>
  <si>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</si>
  <si>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</si>
  <si>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</si>
  <si>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</si>
  <si>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</si>
  <si>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</si>
  <si>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</si>
  <si>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</si>
  <si>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</si>
  <si>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</si>
  <si>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</si>
  <si>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</si>
  <si>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</si>
  <si>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</si>
  <si>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</si>
  <si>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</si>
  <si>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</si>
  <si>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</si>
  <si>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</si>
  <si>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</si>
  <si>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</si>
  <si>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</si>
  <si>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</si>
  <si>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</si>
  <si>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</si>
  <si>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</si>
  <si>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</si>
  <si>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</si>
  <si>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</si>
  <si>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</si>
  <si>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</si>
  <si>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</si>
  <si>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</si>
  <si>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</si>
  <si>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</si>
  <si>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</si>
  <si>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</si>
  <si>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</si>
  <si>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</si>
  <si>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</si>
  <si>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</si>
  <si>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</si>
  <si>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</si>
  <si>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</si>
  <si>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</si>
  <si>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</si>
  <si>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</si>
  <si>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</si>
  <si>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</si>
  <si>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</si>
  <si>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</si>
  <si>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</si>
  <si>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</si>
  <si>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</si>
  <si>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</si>
  <si>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</si>
  <si>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</si>
  <si>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</si>
  <si>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</si>
  <si>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</si>
  <si>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</si>
  <si>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</si>
  <si>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</si>
  <si>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</si>
  <si>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</si>
  <si>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</si>
  <si>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</si>
  <si>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</si>
  <si>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</si>
  <si>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</si>
  <si>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</si>
  <si>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</si>
  <si>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</si>
  <si>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</si>
  <si>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</si>
  <si>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</si>
  <si>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</si>
  <si>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</si>
  <si>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</si>
  <si>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</si>
  <si>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</si>
  <si>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</si>
  <si>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</si>
  <si>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</si>
  <si>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</si>
  <si>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</si>
  <si>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</si>
  <si>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</si>
  <si>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</si>
  <si>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</si>
  <si>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</si>
  <si>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</si>
  <si>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</si>
  <si>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</si>
  <si>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</si>
  <si>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</si>
  <si>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</si>
  <si>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</si>
  <si>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</si>
  <si>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</si>
  <si>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</si>
  <si>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</si>
  <si>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</si>
  <si>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</si>
  <si>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</si>
  <si>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</si>
  <si>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</si>
  <si>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</si>
  <si>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</si>
  <si>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</si>
  <si>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</si>
  <si>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</si>
  <si>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</si>
  <si>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</si>
  <si>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</si>
  <si>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</si>
  <si>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</si>
  <si>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</si>
  <si>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</si>
  <si>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</si>
  <si>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</si>
  <si>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</si>
  <si>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</si>
  <si>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</si>
  <si>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</si>
  <si>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</si>
  <si>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</si>
  <si>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</si>
  <si>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</si>
  <si>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</si>
  <si>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</si>
  <si>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</si>
  <si>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</si>
  <si>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</si>
  <si>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</si>
  <si>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</si>
  <si>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</si>
  <si>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</si>
  <si>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</si>
  <si>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</si>
  <si>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</si>
  <si>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</si>
  <si>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</si>
  <si>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</si>
  <si>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</si>
  <si>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</si>
  <si>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</si>
  <si>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</si>
  <si>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</si>
  <si>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</si>
  <si>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</si>
  <si>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</si>
  <si>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</si>
  <si>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</si>
  <si>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</si>
  <si>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</si>
  <si>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</si>
  <si>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</si>
  <si>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</si>
  <si>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</si>
  <si>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</si>
  <si>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</si>
  <si>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</si>
  <si>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</si>
  <si>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</si>
  <si>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</si>
  <si>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</si>
  <si>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</si>
  <si>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</si>
  <si>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</si>
  <si>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</si>
  <si>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</si>
  <si>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</si>
  <si>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</si>
  <si>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</si>
  <si>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</si>
  <si>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</si>
  <si>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</si>
  <si>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</si>
  <si>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</si>
  <si>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</si>
  <si>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</si>
  <si>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</si>
  <si>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</si>
  <si>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</si>
  <si>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</si>
  <si>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</si>
  <si>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</si>
  <si>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</si>
  <si>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</si>
  <si>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</si>
  <si>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</si>
  <si>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</si>
  <si>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</si>
  <si>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</si>
  <si>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</si>
  <si>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</si>
  <si>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</si>
  <si>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</si>
  <si>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</si>
  <si>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</si>
  <si>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</si>
  <si>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</si>
  <si>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</si>
  <si>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</si>
  <si>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</si>
  <si>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</si>
  <si>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</si>
  <si>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</si>
  <si>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</si>
  <si>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</si>
  <si>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</si>
  <si>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</si>
  <si>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</si>
  <si>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</si>
  <si>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</si>
  <si>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</si>
  <si>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</si>
  <si>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</si>
  <si>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</si>
  <si>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</si>
  <si>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</si>
  <si>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</si>
  <si>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</si>
  <si>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</si>
  <si>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</si>
  <si>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</si>
  <si>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</si>
  <si>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</si>
  <si>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</si>
  <si>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</si>
  <si>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</si>
  <si>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</si>
  <si>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</si>
  <si>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</si>
  <si>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</si>
  <si>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</si>
  <si>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</si>
  <si>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</si>
  <si>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</si>
  <si>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</si>
  <si>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</si>
  <si>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</si>
  <si>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</si>
  <si>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</si>
  <si>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</si>
  <si>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</si>
  <si>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</si>
  <si>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</si>
  <si>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</si>
  <si>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</si>
  <si>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</si>
  <si>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</si>
  <si>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</si>
  <si>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</si>
  <si>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</si>
  <si>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</si>
  <si>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</si>
  <si>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</si>
  <si>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</si>
  <si>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</si>
  <si>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</si>
  <si>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</si>
  <si>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</si>
  <si>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</si>
  <si>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</si>
  <si>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</si>
  <si>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</si>
  <si>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</si>
  <si>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</si>
  <si>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</si>
  <si>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</si>
  <si>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</si>
  <si>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</si>
  <si>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</si>
  <si>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</si>
  <si>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</si>
  <si>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</si>
  <si>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</si>
  <si>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</si>
  <si>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</si>
  <si>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</si>
  <si>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</si>
  <si>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</si>
  <si>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</si>
  <si>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</si>
  <si>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</si>
  <si>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</si>
  <si>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</si>
  <si>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</si>
  <si>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</si>
  <si>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</si>
  <si>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</si>
  <si>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</si>
  <si>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</si>
  <si>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</si>
  <si>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</si>
  <si>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</si>
  <si>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</si>
  <si>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</si>
  <si>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</si>
  <si>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</si>
  <si>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</si>
  <si>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</si>
  <si>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</si>
  <si>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</si>
  <si>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</si>
  <si>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</si>
  <si>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</si>
  <si>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</si>
  <si>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</si>
  <si>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</si>
  <si>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</si>
  <si>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</si>
  <si>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</si>
  <si>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</si>
  <si>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</si>
  <si>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</si>
  <si>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</si>
  <si>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</si>
  <si>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</si>
  <si>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</si>
  <si>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</si>
  <si>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</si>
  <si>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</si>
  <si>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</si>
  <si>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</si>
  <si>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</si>
  <si>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</si>
  <si>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</si>
  <si>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</si>
  <si>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</si>
  <si>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</si>
  <si>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</si>
  <si>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</si>
  <si>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</si>
  <si>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</si>
  <si>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</si>
  <si>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</si>
  <si>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</si>
  <si>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</si>
  <si>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</si>
  <si>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</si>
  <si>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</si>
  <si>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</si>
  <si>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</si>
  <si>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</si>
  <si>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</si>
  <si>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</si>
  <si>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</si>
  <si>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</si>
  <si>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</si>
  <si>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</si>
  <si>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</si>
  <si>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</si>
  <si>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</si>
  <si>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</si>
  <si>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</si>
  <si>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</si>
  <si>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</si>
  <si>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</si>
  <si>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</si>
  <si>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</si>
  <si>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</si>
  <si>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</si>
  <si>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</si>
  <si>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</si>
  <si>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</si>
  <si>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</si>
  <si>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</si>
  <si>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</si>
  <si>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</si>
  <si>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</si>
  <si>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</si>
  <si>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</si>
  <si>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</si>
  <si>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</si>
  <si>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</si>
  <si>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</si>
  <si>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</si>
  <si>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</si>
  <si>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</si>
  <si>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</si>
  <si>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</si>
  <si>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</si>
  <si>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</si>
  <si>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</si>
  <si>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</si>
  <si>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</si>
  <si>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</si>
  <si>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</si>
  <si>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</si>
  <si>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</si>
  <si>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</si>
  <si>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</si>
  <si>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</si>
  <si>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</si>
  <si>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</si>
  <si>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</si>
  <si>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</si>
  <si>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</si>
  <si>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</si>
  <si>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</si>
  <si>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</si>
  <si>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</si>
  <si>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</si>
  <si>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</si>
  <si>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</si>
  <si>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</si>
  <si>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</si>
  <si>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</si>
  <si>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</si>
  <si>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</si>
  <si>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</si>
  <si>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</si>
  <si>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</si>
  <si>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</si>
  <si>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</si>
  <si>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</si>
  <si>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</si>
  <si>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</si>
  <si>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</si>
  <si>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</si>
  <si>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</si>
  <si>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</si>
  <si>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</si>
  <si>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</si>
  <si>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</si>
  <si>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</si>
  <si>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</si>
  <si>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</si>
  <si>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</si>
  <si>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</si>
  <si>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</si>
  <si>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</si>
  <si>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</si>
  <si>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</si>
  <si>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</si>
  <si>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</si>
  <si>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</si>
  <si>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</si>
  <si>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</si>
  <si>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</si>
  <si>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</si>
  <si>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</si>
  <si>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</si>
  <si>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</si>
  <si>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</si>
  <si>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</si>
  <si>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</si>
  <si>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</si>
  <si>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</si>
  <si>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</si>
  <si>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</si>
  <si>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</si>
  <si>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</si>
  <si>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</si>
  <si>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</si>
  <si>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</si>
  <si>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</si>
  <si>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</si>
  <si>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</si>
  <si>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</si>
  <si>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</si>
  <si>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</si>
  <si>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</si>
  <si>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</si>
  <si>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</si>
  <si>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</si>
  <si>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</si>
  <si>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</si>
  <si>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</si>
  <si>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</si>
  <si>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</si>
  <si>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</si>
  <si>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</si>
  <si>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</si>
  <si>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</si>
  <si>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</si>
  <si>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</si>
  <si>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</si>
  <si>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</si>
  <si>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</si>
  <si>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</si>
  <si>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</si>
  <si>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</si>
  <si>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</si>
  <si>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</si>
  <si>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</si>
  <si>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</si>
  <si>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</si>
  <si>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</si>
  <si>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</si>
  <si>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</si>
  <si>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</si>
  <si>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</si>
  <si>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</si>
  <si>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</si>
  <si>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</si>
  <si>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</si>
  <si>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</si>
  <si>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</si>
  <si>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</si>
  <si>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</si>
  <si>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</si>
  <si>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</si>
  <si>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</si>
  <si>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</si>
  <si>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</si>
  <si>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</si>
  <si>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</si>
  <si>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</si>
  <si>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</si>
  <si>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</si>
  <si>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</si>
  <si>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</si>
  <si>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</si>
  <si>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</si>
  <si>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</si>
  <si>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</si>
  <si>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</si>
  <si>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</si>
  <si>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</si>
  <si>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</si>
  <si>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</si>
  <si>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</si>
  <si>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</si>
  <si>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</si>
  <si>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</si>
  <si>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</si>
  <si>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</si>
  <si>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</si>
  <si>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</si>
  <si>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</si>
  <si>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</si>
  <si>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</si>
  <si>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</si>
  <si>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</si>
  <si>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</si>
  <si>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</si>
  <si>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</si>
  <si>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</si>
  <si>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</si>
  <si>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</si>
  <si>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</si>
  <si>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</si>
  <si>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</si>
  <si>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</si>
  <si>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</si>
  <si>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</si>
  <si>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</si>
  <si>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</si>
  <si>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</si>
  <si>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</si>
  <si>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</si>
  <si>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</si>
  <si>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</si>
  <si>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</si>
  <si>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</si>
  <si>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</si>
  <si>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</si>
  <si>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</si>
  <si>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</si>
  <si>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</si>
  <si>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</si>
  <si>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</si>
  <si>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</si>
  <si>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</si>
  <si>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</si>
  <si>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</si>
  <si>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</si>
  <si>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</si>
  <si>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</si>
  <si>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</si>
  <si>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</si>
  <si>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</si>
  <si>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</si>
  <si>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</si>
  <si>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</si>
  <si>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</si>
  <si>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</si>
  <si>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</si>
  <si>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</si>
  <si>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</si>
  <si>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</si>
  <si>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</si>
  <si>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</si>
  <si>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</si>
  <si>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</si>
  <si>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</si>
  <si>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</si>
  <si>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</si>
  <si>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</si>
  <si>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</si>
  <si>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</si>
  <si>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</si>
  <si>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</si>
  <si>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</si>
  <si>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</si>
  <si>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</si>
  <si>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</si>
  <si>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</si>
  <si>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</si>
  <si>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</si>
  <si>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</si>
  <si>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</si>
  <si>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</si>
  <si>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</si>
  <si>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</si>
  <si>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</si>
  <si>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</si>
  <si>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</si>
  <si>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</si>
  <si>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</si>
  <si>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</si>
  <si>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</si>
  <si>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</si>
  <si>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</si>
  <si>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</si>
  <si>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</si>
  <si>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</si>
  <si>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</si>
  <si>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</si>
  <si>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</si>
  <si>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</si>
  <si>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</si>
  <si>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</si>
  <si>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</si>
  <si>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</si>
  <si>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</si>
  <si>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</si>
  <si>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</si>
  <si>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</si>
  <si>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</si>
  <si>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</si>
  <si>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</si>
  <si>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</si>
  <si>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</si>
  <si>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</si>
  <si>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</si>
  <si>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</si>
  <si>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</si>
  <si>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</si>
  <si>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</si>
  <si>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</si>
  <si>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</si>
  <si>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</si>
  <si>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</si>
  <si>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</si>
  <si>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</si>
  <si>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</si>
  <si>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</si>
  <si>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</si>
  <si>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</si>
  <si>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</si>
  <si>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</si>
  <si>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</si>
  <si>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</si>
  <si>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</si>
  <si>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</si>
  <si>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</si>
  <si>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</si>
  <si>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</si>
  <si>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</si>
  <si>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</si>
  <si>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</si>
  <si>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</si>
  <si>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</si>
  <si>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</si>
  <si>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</si>
  <si>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</si>
  <si>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</si>
  <si>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</si>
  <si>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</si>
  <si>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</si>
  <si>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</si>
  <si>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</si>
  <si>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</si>
  <si>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</si>
  <si>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</si>
  <si>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</si>
  <si>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</si>
  <si>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</si>
  <si>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</si>
  <si>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</si>
  <si>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</si>
  <si>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</si>
  <si>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</si>
  <si>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</si>
  <si>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</si>
  <si>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</si>
  <si>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</si>
  <si>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</si>
  <si>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</si>
  <si>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</si>
  <si>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</si>
  <si>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</si>
  <si>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</si>
  <si>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</si>
  <si>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</si>
  <si>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</si>
  <si>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</si>
  <si>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</si>
  <si>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</si>
  <si>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</si>
  <si>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</si>
  <si>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</si>
  <si>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</si>
  <si>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</si>
  <si>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</si>
  <si>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</si>
  <si>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</si>
  <si>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</si>
  <si>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</si>
  <si>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</si>
  <si>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</si>
  <si>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</si>
  <si>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</si>
  <si>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</si>
  <si>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</si>
  <si>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</si>
  <si>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</si>
  <si>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</si>
  <si>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</si>
  <si>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</si>
  <si>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</si>
  <si>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</si>
  <si>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</si>
  <si>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</si>
  <si>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</si>
  <si>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</si>
  <si>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</si>
  <si>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</si>
  <si>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</si>
  <si>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</si>
  <si>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</si>
  <si>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</si>
  <si>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</si>
  <si>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</si>
  <si>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</si>
  <si>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</si>
  <si>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</si>
  <si>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</si>
  <si>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</si>
  <si>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</si>
  <si>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</si>
  <si>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</si>
  <si>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</si>
  <si>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</si>
  <si>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</si>
  <si>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</si>
  <si>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</si>
  <si>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</si>
  <si>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</si>
  <si>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</si>
  <si>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</si>
  <si>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</si>
  <si>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</si>
  <si>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</si>
  <si>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</si>
  <si>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</si>
  <si>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</si>
  <si>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</si>
  <si>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</si>
  <si>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</si>
  <si>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</si>
  <si>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</si>
  <si>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</si>
  <si>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</si>
  <si>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</si>
  <si>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</si>
  <si>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</si>
  <si>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</si>
  <si>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</si>
  <si>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</si>
  <si>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</si>
  <si>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</si>
  <si>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</si>
  <si>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</si>
  <si>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</si>
  <si>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</si>
  <si>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</si>
  <si>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</si>
  <si>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</si>
  <si>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</si>
  <si>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</si>
  <si>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</si>
  <si>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</si>
  <si>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</si>
  <si>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</si>
  <si>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</si>
  <si>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</si>
  <si>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</si>
  <si>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</si>
  <si>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</si>
  <si>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</si>
  <si>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</si>
  <si>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</si>
  <si>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</si>
  <si>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</si>
  <si>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</si>
  <si>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</si>
  <si>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</si>
  <si>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</si>
  <si>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</si>
  <si>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</si>
  <si>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</si>
  <si>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</si>
  <si>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</si>
  <si>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</si>
  <si>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</si>
  <si>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</si>
  <si>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</si>
  <si>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</si>
  <si>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</si>
  <si>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</si>
  <si>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</si>
  <si>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</si>
  <si>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</si>
  <si>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</si>
  <si>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</si>
  <si>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</si>
  <si>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</si>
  <si>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</si>
  <si>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</si>
  <si>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</si>
  <si>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</si>
  <si>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</si>
  <si>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</si>
  <si>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</si>
  <si>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</si>
  <si>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</si>
  <si>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</si>
  <si>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</si>
  <si>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</si>
  <si>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</si>
  <si>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</si>
  <si>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</si>
  <si>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</si>
  <si>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</si>
  <si>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</si>
  <si>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</si>
  <si>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</si>
  <si>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</si>
  <si>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</si>
  <si>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</si>
  <si>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</si>
  <si>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</si>
  <si>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</si>
  <si>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</si>
  <si>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</si>
  <si>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</si>
  <si>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</si>
  <si>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</si>
  <si>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</si>
  <si>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</si>
  <si>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</si>
  <si>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</si>
  <si>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</si>
  <si>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</si>
  <si>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</si>
  <si>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</si>
  <si>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</si>
  <si>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</si>
  <si>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</si>
  <si>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</si>
  <si>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</si>
  <si>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</si>
  <si>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</si>
  <si>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</si>
  <si>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</si>
  <si>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</si>
  <si>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</si>
  <si>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</si>
  <si>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</si>
  <si>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</si>
  <si>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</si>
  <si>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</si>
  <si>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</si>
  <si>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</si>
  <si>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</si>
  <si>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</si>
  <si>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</si>
  <si>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</si>
  <si>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</si>
  <si>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</si>
  <si>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</si>
  <si>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</si>
  <si>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</si>
  <si>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</si>
  <si>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</si>
  <si>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</si>
  <si>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</si>
  <si>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</si>
  <si>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</si>
  <si>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</si>
  <si>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</si>
  <si>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</si>
  <si>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</si>
  <si>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</si>
  <si>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</si>
  <si>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</si>
  <si>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</si>
  <si>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</si>
  <si>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</si>
  <si>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</si>
  <si>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</si>
  <si>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</si>
  <si>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</si>
  <si>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</si>
  <si>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</si>
  <si>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</si>
  <si>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</si>
  <si>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</si>
  <si>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</si>
  <si>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</si>
  <si>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</si>
  <si>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</si>
  <si>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</si>
  <si>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</si>
  <si>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</si>
  <si>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</si>
  <si>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</si>
  <si>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</si>
  <si>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</si>
  <si>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</si>
  <si>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</si>
  <si>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</si>
  <si>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</si>
  <si>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</si>
  <si>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</si>
  <si>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</si>
  <si>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</si>
  <si>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</si>
  <si>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</si>
  <si>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</si>
  <si>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</si>
  <si>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</si>
  <si>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</si>
  <si>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</si>
  <si>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</si>
  <si>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</si>
  <si>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</si>
  <si>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</si>
  <si>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</si>
  <si>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</si>
  <si>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</si>
  <si>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</si>
  <si>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</si>
  <si>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</si>
  <si>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</si>
  <si>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</si>
  <si>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</si>
  <si>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</si>
  <si>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</si>
  <si>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</si>
  <si>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</si>
  <si>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</si>
  <si>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</si>
  <si>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</si>
  <si>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</si>
  <si>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</si>
  <si>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</si>
  <si>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</si>
  <si>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</si>
  <si>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</si>
  <si>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</si>
  <si>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</si>
  <si>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</si>
  <si>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</si>
  <si>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</si>
  <si>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</si>
  <si>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</si>
  <si>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</si>
  <si>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</si>
  <si>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</si>
  <si>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</si>
  <si>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</si>
  <si>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</si>
  <si>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</si>
  <si>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</si>
  <si>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</si>
  <si>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</si>
  <si>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</si>
  <si>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</si>
  <si>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</si>
  <si>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</si>
  <si>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</si>
  <si>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</si>
  <si>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</si>
  <si>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</si>
  <si>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</si>
  <si>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</si>
  <si>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</si>
  <si>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</si>
  <si>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</si>
  <si>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</si>
  <si>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</si>
  <si>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</si>
  <si>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</si>
  <si>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</si>
  <si>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</si>
  <si>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</si>
  <si>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</si>
  <si>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</si>
  <si>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</si>
  <si>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</si>
  <si>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</si>
  <si>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</si>
  <si>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</si>
  <si>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</si>
  <si>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</si>
  <si>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</si>
  <si>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</si>
  <si>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</si>
  <si>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</si>
  <si>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</si>
  <si>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</si>
  <si>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</si>
  <si>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</si>
  <si>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</si>
  <si>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</si>
  <si>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</si>
  <si>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</si>
  <si>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</si>
  <si>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</si>
  <si>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</si>
  <si>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</si>
  <si>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</si>
  <si>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</si>
  <si>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</si>
  <si>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</si>
  <si>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</si>
  <si>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</si>
  <si>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</si>
  <si>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</si>
  <si>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</si>
  <si>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</si>
  <si>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</si>
  <si>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</si>
  <si>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</si>
  <si>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</si>
  <si>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</si>
  <si>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</si>
  <si>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</si>
  <si>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</si>
  <si>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</si>
  <si>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</si>
  <si>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</si>
  <si>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</si>
  <si>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</si>
  <si>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</si>
  <si>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</si>
  <si>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</si>
  <si>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</si>
  <si>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</si>
  <si>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</si>
  <si>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</si>
  <si>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</si>
  <si>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</si>
  <si>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</si>
  <si>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</si>
  <si>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</si>
  <si>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</si>
  <si>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</si>
  <si>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</si>
  <si>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</si>
  <si>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</si>
  <si>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</si>
  <si>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</si>
  <si>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</si>
  <si>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</si>
  <si>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</si>
  <si>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</si>
  <si>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</si>
  <si>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</si>
  <si>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</si>
  <si>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</si>
  <si>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</si>
  <si>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</si>
  <si>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</si>
  <si>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</si>
  <si>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</si>
  <si>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</si>
  <si>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</si>
  <si>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</si>
  <si>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</si>
  <si>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</si>
  <si>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</si>
  <si>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</si>
  <si>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</si>
  <si>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</si>
  <si>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</si>
  <si>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</si>
  <si>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</si>
  <si>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</si>
  <si>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</si>
  <si>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</si>
  <si>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</si>
  <si>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</si>
  <si>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</si>
  <si>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</si>
  <si>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</si>
  <si>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</si>
  <si>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</si>
  <si>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</si>
  <si>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</si>
  <si>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</si>
  <si>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</si>
  <si>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</si>
  <si>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</si>
  <si>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</si>
  <si>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</si>
  <si>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</si>
  <si>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</si>
  <si>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</si>
  <si>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</si>
  <si>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</si>
  <si>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</si>
  <si>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</si>
  <si>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</si>
  <si>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</si>
  <si>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</si>
  <si>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</si>
  <si>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</si>
  <si>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</si>
  <si>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</si>
  <si>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</si>
  <si>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</si>
  <si>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</si>
  <si>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</si>
  <si>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</si>
  <si>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</si>
  <si>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</si>
  <si>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</si>
  <si>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</si>
  <si>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</si>
  <si>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</si>
  <si>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</si>
  <si>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</si>
  <si>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</si>
  <si>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</si>
  <si>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</si>
  <si>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</si>
  <si>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</si>
  <si>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</si>
  <si>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</si>
  <si>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</si>
  <si>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</si>
  <si>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</si>
  <si>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</si>
  <si>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</si>
  <si>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</si>
  <si>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</si>
  <si>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</si>
  <si>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</si>
  <si>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</si>
  <si>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</si>
  <si>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</si>
  <si>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</si>
  <si>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</si>
  <si>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</si>
  <si>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</si>
  <si>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</si>
  <si>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</si>
  <si>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</si>
  <si>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</si>
  <si>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</si>
  <si>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</si>
  <si>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</si>
  <si>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</si>
  <si>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</si>
  <si>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</si>
  <si>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</si>
  <si>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</si>
  <si>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</si>
  <si>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</si>
  <si>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</si>
  <si>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</si>
  <si>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</si>
  <si>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</si>
  <si>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</si>
  <si>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</si>
  <si>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</si>
  <si>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</si>
  <si>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</si>
  <si>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</si>
  <si>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</si>
  <si>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</si>
  <si>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</si>
  <si>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</si>
  <si>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</si>
  <si>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</si>
  <si>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</si>
  <si>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</si>
  <si>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</si>
  <si>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</si>
  <si>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</si>
  <si>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</si>
  <si>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</si>
  <si>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</si>
  <si>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</si>
  <si>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</si>
  <si>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</si>
  <si>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</si>
  <si>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</si>
  <si>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</si>
  <si>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</si>
  <si>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</si>
  <si>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</si>
  <si>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</si>
  <si>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</si>
  <si>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</si>
  <si>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</si>
  <si>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</si>
  <si>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</si>
  <si>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</si>
  <si>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</si>
  <si>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</si>
  <si>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</si>
  <si>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</si>
  <si>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</si>
  <si>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</si>
  <si>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</si>
  <si>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</si>
  <si>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</si>
  <si>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</si>
  <si>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</si>
  <si>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</si>
  <si>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</si>
  <si>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</si>
  <si>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</si>
  <si>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</si>
  <si>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</si>
  <si>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</si>
  <si>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</si>
  <si>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</si>
  <si>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</si>
  <si>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</si>
  <si>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</si>
  <si>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</si>
  <si>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</si>
  <si>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</si>
  <si>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</si>
  <si>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</si>
  <si>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</si>
  <si>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</si>
  <si>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</si>
  <si>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</si>
  <si>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</si>
  <si>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</si>
  <si>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</si>
  <si>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</si>
  <si>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</si>
  <si>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</si>
  <si>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</si>
  <si>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</si>
  <si>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</si>
  <si>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</si>
  <si>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</si>
  <si>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</si>
  <si>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</si>
  <si>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</si>
  <si>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</si>
  <si>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</si>
  <si>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</si>
  <si>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</si>
  <si>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</si>
  <si>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</si>
  <si>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</si>
  <si>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</si>
  <si>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</si>
  <si>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</si>
  <si>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</si>
  <si>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</si>
  <si>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</si>
  <si>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</si>
  <si>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</si>
  <si>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</si>
  <si>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</si>
  <si>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</si>
  <si>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</si>
  <si>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</si>
  <si>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</si>
  <si>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</si>
  <si>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</si>
  <si>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</si>
  <si>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</si>
  <si>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</si>
  <si>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</si>
  <si>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</si>
  <si>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</si>
  <si>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</si>
  <si>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</si>
  <si>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</si>
  <si>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</si>
  <si>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</si>
  <si>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</si>
  <si>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</si>
  <si>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</si>
  <si>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</si>
  <si>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</si>
  <si>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</si>
  <si>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</si>
  <si>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</si>
  <si>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</si>
  <si>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</si>
  <si>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</si>
  <si>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</si>
  <si>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</si>
  <si>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</si>
  <si>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</si>
  <si>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</si>
  <si>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</si>
  <si>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</si>
  <si>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</si>
  <si>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</si>
  <si>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</si>
  <si>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</si>
  <si>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</si>
  <si>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</si>
  <si>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</si>
  <si>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</si>
  <si>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</si>
  <si>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</si>
  <si>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</si>
  <si>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</si>
  <si>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</si>
  <si>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</si>
  <si>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</si>
  <si>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</si>
  <si>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</si>
  <si>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</si>
  <si>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</si>
  <si>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</si>
  <si>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</si>
  <si>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</si>
  <si>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</si>
  <si>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</si>
  <si>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</si>
  <si>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</si>
  <si>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</si>
  <si>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</si>
  <si>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</si>
  <si>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</si>
  <si>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</si>
  <si>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</si>
  <si>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</si>
  <si>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</si>
  <si>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</si>
  <si>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</si>
  <si>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</si>
  <si>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</si>
  <si>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</si>
  <si>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</si>
  <si>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</si>
  <si>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</si>
  <si>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</si>
  <si>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</si>
  <si>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</si>
  <si>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</si>
  <si>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</si>
  <si>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</si>
  <si>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</si>
  <si>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</si>
  <si>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</si>
  <si>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</si>
  <si>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</si>
  <si>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</si>
  <si>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</si>
  <si>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</si>
  <si>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</si>
  <si>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</si>
  <si>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</si>
  <si>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</si>
  <si>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</si>
  <si>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</si>
  <si>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</si>
  <si>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</si>
  <si>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</si>
  <si>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</si>
  <si>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</si>
  <si>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</si>
  <si>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</si>
  <si>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</si>
  <si>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</si>
  <si>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</si>
  <si>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</si>
  <si>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</si>
  <si>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</si>
  <si>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</si>
  <si>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</si>
  <si>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</si>
  <si>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</si>
  <si>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</si>
  <si>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</si>
  <si>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</si>
  <si>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</si>
  <si>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</si>
  <si>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</si>
  <si>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</si>
  <si>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</si>
  <si>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</si>
  <si>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</si>
  <si>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</si>
  <si>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</si>
  <si>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</si>
  <si>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</si>
  <si>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</si>
  <si>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</si>
  <si>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</si>
  <si>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</si>
  <si>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</si>
  <si>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</si>
  <si>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</si>
  <si>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</si>
  <si>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</si>
  <si>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</si>
  <si>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</si>
  <si>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</si>
  <si>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</si>
  <si>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</si>
  <si>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</si>
  <si>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</si>
  <si>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</si>
  <si>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</si>
  <si>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</si>
  <si>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</si>
  <si>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</si>
  <si>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</si>
  <si>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</si>
  <si>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</si>
  <si>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</si>
  <si>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</si>
  <si>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</si>
  <si>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</si>
  <si>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</si>
  <si>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</si>
  <si>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</si>
  <si>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</si>
  <si>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</si>
  <si>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</si>
  <si>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</si>
  <si>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</si>
  <si>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</si>
  <si>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</si>
  <si>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</si>
  <si>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</si>
  <si>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</si>
  <si>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</si>
  <si>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</si>
  <si>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</si>
  <si>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</si>
  <si>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</si>
  <si>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</si>
  <si>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</si>
  <si>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</si>
  <si>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</si>
  <si>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</si>
  <si>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</si>
  <si>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</si>
  <si>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</si>
  <si>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</si>
  <si>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</si>
  <si>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</si>
  <si>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</si>
  <si>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</si>
  <si>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</si>
  <si>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</si>
  <si>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</si>
  <si>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</si>
  <si>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</si>
  <si>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</si>
  <si>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</si>
  <si>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</si>
  <si>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</si>
  <si>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</si>
  <si>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</si>
  <si>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</si>
  <si>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</si>
  <si>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</si>
  <si>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</si>
  <si>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</si>
  <si>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</si>
  <si>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</si>
  <si>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</si>
  <si>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</si>
  <si>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</si>
  <si>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</si>
  <si>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</si>
  <si>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</si>
  <si>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</si>
  <si>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</si>
  <si>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</si>
  <si>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</si>
  <si>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</si>
  <si>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</si>
  <si>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</si>
  <si>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</si>
  <si>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</si>
  <si>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</si>
  <si>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</si>
  <si>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</si>
  <si>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</si>
  <si>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</si>
  <si>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</si>
  <si>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</si>
  <si>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</si>
  <si>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</si>
  <si>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</si>
  <si>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</si>
  <si>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</si>
  <si>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</si>
  <si>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</si>
  <si>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</si>
  <si>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</si>
  <si>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</si>
  <si>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</si>
  <si>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</si>
  <si>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</si>
  <si>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</si>
  <si>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</si>
  <si>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</si>
  <si>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</si>
  <si>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</si>
  <si>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</si>
  <si>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</si>
  <si>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</si>
  <si>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</si>
  <si>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</si>
  <si>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</si>
  <si>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</si>
  <si>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</si>
  <si>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</si>
  <si>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</si>
  <si>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</si>
  <si>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</si>
  <si>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</si>
  <si>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</si>
  <si>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</si>
  <si>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</si>
  <si>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</si>
  <si>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</si>
  <si>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</si>
  <si>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</si>
  <si>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</si>
  <si>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</si>
  <si>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</si>
  <si>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</si>
  <si>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</si>
  <si>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</si>
  <si>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</si>
  <si>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</si>
  <si>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</si>
  <si>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</si>
  <si>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</si>
  <si>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</si>
  <si>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</si>
  <si>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</si>
  <si>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</si>
  <si>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</si>
  <si>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</si>
  <si>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</si>
  <si>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</si>
  <si>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</si>
  <si>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</si>
  <si>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</si>
  <si>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</si>
  <si>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</si>
  <si>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</si>
  <si>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</si>
  <si>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</si>
  <si>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</si>
  <si>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</si>
  <si>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</si>
  <si>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</si>
  <si>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</si>
  <si>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</si>
  <si>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</si>
  <si>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</si>
  <si>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</si>
  <si>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</si>
  <si>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</si>
  <si>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</si>
  <si>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</si>
  <si>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</si>
  <si>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</si>
  <si>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</si>
  <si>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</si>
  <si>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</si>
  <si>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</si>
  <si>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</si>
  <si>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</si>
  <si>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</si>
  <si>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</si>
  <si>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</si>
  <si>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</si>
  <si>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</si>
  <si>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</si>
  <si>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</si>
  <si>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</si>
  <si>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</si>
  <si>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</si>
  <si>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</si>
  <si>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</si>
  <si>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</si>
  <si>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</si>
  <si>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</si>
  <si>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</si>
  <si>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</si>
  <si>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</si>
  <si>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</si>
  <si>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</si>
  <si>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</si>
  <si>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</si>
  <si>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</si>
  <si>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</si>
  <si>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</si>
  <si>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</si>
  <si>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</si>
  <si>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</si>
  <si>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</si>
  <si>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</si>
  <si>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</si>
  <si>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</si>
  <si>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</si>
  <si>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</si>
  <si>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</si>
  <si>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</si>
  <si>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</si>
  <si>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</si>
  <si>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</si>
  <si>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</si>
  <si>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</si>
  <si>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</si>
  <si>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</si>
  <si>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</si>
  <si>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</si>
  <si>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</si>
  <si>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</si>
  <si>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</si>
  <si>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</si>
  <si>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</si>
  <si>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</si>
  <si>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</si>
  <si>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</si>
  <si>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</si>
  <si>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</si>
  <si>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</si>
  <si>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</si>
  <si>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</si>
  <si>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</si>
  <si>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</si>
  <si>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</si>
  <si>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</si>
  <si>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</si>
  <si>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</si>
  <si>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</si>
  <si>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</si>
  <si>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</si>
  <si>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</si>
  <si>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</si>
  <si>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</si>
  <si>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</si>
  <si>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</si>
  <si>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</si>
  <si>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</si>
  <si>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</si>
  <si>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</si>
  <si>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</si>
  <si>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</si>
  <si>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</si>
  <si>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</si>
  <si>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</si>
  <si>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</si>
  <si>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</si>
  <si>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</si>
  <si>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</si>
  <si>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</si>
  <si>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</si>
  <si>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</si>
  <si>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</si>
  <si>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</si>
  <si>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</si>
  <si>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</si>
  <si>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</si>
  <si>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</si>
  <si>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</si>
  <si>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</si>
  <si>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</si>
  <si>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</si>
  <si>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</si>
  <si>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</si>
  <si>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</si>
  <si>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</si>
  <si>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</si>
  <si>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</si>
  <si>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</si>
  <si>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</si>
  <si>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</si>
  <si>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</si>
  <si>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</si>
  <si>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</si>
  <si>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</si>
  <si>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</si>
  <si>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</si>
  <si>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</si>
  <si>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</si>
  <si>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</si>
  <si>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</si>
  <si>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</si>
  <si>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</si>
  <si>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</si>
  <si>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</si>
  <si>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</si>
  <si>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</si>
  <si>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</si>
  <si>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</si>
  <si>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</si>
  <si>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</si>
  <si>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</si>
  <si>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</si>
  <si>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</si>
  <si>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</si>
  <si>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</si>
  <si>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</si>
  <si>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</si>
  <si>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</si>
  <si>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</si>
  <si>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</si>
  <si>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</si>
  <si>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</si>
  <si>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</si>
  <si>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</si>
  <si>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</si>
  <si>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</si>
  <si>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</si>
  <si>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</si>
  <si>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</si>
  <si>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</si>
  <si>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</si>
  <si>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</si>
  <si>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</si>
  <si>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</si>
  <si>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</si>
  <si>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</si>
  <si>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</si>
  <si>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</si>
  <si>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</si>
  <si>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</si>
  <si>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</si>
  <si>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</si>
  <si>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</si>
  <si>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</si>
  <si>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</si>
  <si>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</si>
  <si>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</si>
  <si>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</si>
  <si>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</si>
  <si>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</si>
  <si>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</si>
  <si>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</si>
  <si>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</si>
  <si>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</si>
  <si>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</si>
  <si>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</si>
  <si>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</si>
  <si>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</si>
  <si>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</si>
  <si>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</si>
  <si>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</si>
  <si>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</si>
  <si>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</si>
  <si>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</si>
  <si>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</si>
  <si>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</si>
  <si>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</si>
  <si>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</si>
  <si>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</si>
  <si>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</si>
  <si>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</si>
  <si>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</si>
  <si>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</si>
  <si>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</si>
  <si>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</si>
  <si>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</si>
  <si>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</si>
  <si>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</si>
  <si>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</si>
  <si>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</si>
  <si>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</si>
  <si>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</si>
  <si>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</si>
  <si>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</si>
  <si>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</si>
  <si>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</si>
  <si>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</si>
  <si>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</si>
  <si>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</si>
  <si>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</si>
  <si>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</si>
  <si>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</si>
  <si>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</si>
  <si>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</si>
  <si>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</si>
  <si>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</si>
  <si>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</si>
  <si>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</si>
  <si>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</si>
  <si>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</si>
  <si>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</si>
  <si>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</si>
  <si>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</si>
  <si>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</si>
  <si>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</si>
  <si>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</si>
  <si>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</si>
  <si>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</si>
  <si>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</si>
  <si>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</si>
  <si>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</si>
  <si>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</si>
  <si>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</si>
  <si>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</si>
  <si>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</si>
  <si>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</si>
  <si>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</si>
  <si>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</si>
  <si>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</si>
  <si>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</si>
  <si>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</si>
  <si>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</si>
  <si>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</si>
  <si>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</si>
  <si>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</si>
  <si>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</si>
  <si>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</si>
  <si>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</si>
  <si>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</si>
  <si>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</si>
  <si>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</si>
  <si>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</si>
  <si>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</si>
  <si>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</si>
  <si>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</si>
  <si>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</si>
  <si>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</si>
  <si>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</si>
  <si>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</si>
  <si>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</si>
  <si>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</si>
  <si>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</si>
  <si>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</si>
  <si>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</si>
  <si>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</si>
  <si>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</si>
  <si>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</si>
  <si>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</si>
  <si>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</si>
  <si>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</si>
  <si>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</si>
  <si>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</si>
  <si>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</si>
  <si>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</si>
  <si>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</si>
  <si>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</si>
  <si>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</si>
  <si>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</si>
  <si>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</si>
  <si>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</si>
  <si>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</si>
  <si>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</si>
  <si>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</si>
  <si>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</si>
  <si>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</si>
  <si>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</si>
  <si>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</si>
  <si>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</si>
  <si>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</si>
  <si>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</si>
  <si>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</si>
  <si>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</si>
  <si>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</si>
  <si>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</si>
  <si>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</si>
  <si>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</si>
  <si>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</si>
  <si>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</si>
  <si>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</si>
  <si>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</si>
  <si>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</si>
  <si>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</si>
  <si>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</si>
  <si>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</si>
  <si>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</si>
  <si>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</si>
  <si>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</si>
  <si>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</si>
  <si>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</si>
  <si>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</si>
  <si>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</si>
  <si>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</si>
  <si>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</si>
  <si>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</si>
  <si>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</si>
  <si>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</si>
  <si>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</si>
  <si>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</si>
  <si>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</si>
  <si>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</si>
  <si>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</si>
  <si>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</si>
  <si>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</si>
  <si>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</si>
  <si>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</si>
  <si>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</si>
  <si>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</si>
  <si>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</si>
  <si>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</si>
  <si>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</si>
  <si>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</si>
  <si>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</si>
  <si>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</si>
  <si>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</si>
  <si>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</si>
  <si>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</si>
  <si>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</si>
  <si>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</si>
  <si>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</si>
  <si>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</si>
  <si>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</si>
  <si>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</si>
  <si>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</si>
  <si>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</si>
  <si>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</si>
  <si>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</si>
  <si>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</si>
  <si>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</si>
  <si>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</si>
  <si>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</si>
  <si>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</si>
  <si>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</si>
  <si>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</si>
  <si>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</si>
  <si>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</si>
  <si>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</si>
  <si>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</si>
  <si>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</si>
  <si>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</si>
  <si>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</si>
  <si>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</si>
  <si>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</si>
  <si>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</si>
  <si>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</si>
  <si>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</si>
  <si>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</si>
  <si>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</si>
  <si>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</si>
  <si>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</si>
  <si>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</si>
  <si>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</si>
  <si>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</si>
  <si>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</si>
  <si>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</si>
  <si>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</si>
  <si>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</si>
  <si>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</si>
  <si>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</si>
  <si>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</si>
  <si>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</si>
  <si>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</si>
  <si>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</si>
  <si>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</si>
  <si>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</si>
  <si>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</si>
  <si>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</si>
  <si>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</si>
  <si>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</si>
  <si>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</si>
  <si>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</si>
  <si>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</si>
  <si>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</si>
  <si>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</si>
  <si>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</si>
  <si>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</si>
  <si>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</si>
  <si>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</si>
  <si>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</si>
  <si>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</si>
  <si>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</si>
  <si>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</si>
  <si>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</si>
  <si>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</si>
  <si>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</si>
  <si>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</si>
  <si>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</si>
  <si>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</si>
  <si>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</si>
  <si>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</si>
  <si>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</si>
  <si>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</si>
  <si>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</si>
  <si>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</si>
  <si>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</si>
  <si>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</si>
  <si>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</si>
  <si>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</si>
  <si>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</si>
  <si>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</si>
  <si>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</si>
  <si>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</si>
  <si>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</si>
  <si>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</si>
  <si>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</si>
  <si>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</si>
  <si>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</si>
  <si>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</si>
  <si>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</si>
  <si>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</si>
  <si>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</si>
  <si>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</si>
  <si>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</si>
  <si>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</si>
  <si>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</si>
  <si>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</si>
  <si>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</si>
  <si>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</si>
  <si>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</si>
  <si>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</si>
  <si>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</si>
  <si>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</si>
  <si>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</si>
  <si>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</si>
  <si>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</si>
  <si>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</si>
  <si>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</si>
  <si>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</si>
  <si>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</si>
  <si>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</si>
  <si>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</si>
  <si>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</si>
  <si>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</si>
  <si>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</si>
  <si>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</si>
  <si>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</si>
  <si>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</si>
  <si>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</si>
  <si>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</si>
  <si>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</si>
  <si>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</si>
  <si>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</si>
  <si>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</si>
  <si>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</si>
  <si>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</si>
  <si>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</si>
  <si>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</si>
  <si>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</si>
  <si>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</si>
  <si>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</si>
  <si>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</si>
  <si>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</si>
  <si>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</si>
  <si>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</si>
  <si>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</si>
  <si>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</si>
  <si>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</si>
  <si>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</si>
  <si>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</si>
  <si>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</si>
  <si>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</si>
  <si>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</si>
  <si>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</si>
  <si>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</si>
  <si>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</si>
  <si>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</si>
  <si>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</si>
  <si>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</si>
  <si>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</si>
  <si>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</si>
  <si>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</si>
  <si>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</si>
  <si>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</si>
  <si>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</si>
  <si>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</si>
  <si>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</si>
  <si>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</si>
  <si>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</si>
  <si>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</si>
  <si>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</si>
  <si>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</si>
  <si>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</si>
  <si>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</si>
  <si>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</si>
  <si>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</si>
  <si>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</si>
  <si>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</si>
  <si>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</si>
  <si>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</si>
  <si>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</si>
  <si>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</si>
  <si>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</si>
  <si>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</si>
  <si>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</si>
  <si>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</si>
  <si>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</si>
  <si>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</si>
  <si>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</si>
  <si>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</si>
  <si>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</si>
  <si>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</si>
  <si>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</si>
  <si>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</si>
  <si>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</si>
  <si>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</si>
  <si>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</si>
  <si>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</si>
  <si>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</si>
  <si>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</si>
  <si>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</si>
  <si>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</si>
  <si>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</si>
  <si>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</si>
  <si>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</si>
  <si>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</si>
  <si>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</si>
  <si>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</si>
  <si>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</si>
  <si>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</si>
  <si>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</si>
  <si>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</si>
  <si>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</si>
  <si>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</si>
  <si>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</si>
  <si>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</si>
  <si>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</si>
  <si>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</si>
  <si>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</si>
  <si>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</si>
  <si>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</si>
  <si>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</si>
  <si>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</si>
  <si>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</si>
  <si>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</si>
  <si>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</si>
  <si>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</si>
  <si>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</si>
  <si>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</si>
  <si>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</si>
  <si>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</si>
  <si>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</si>
  <si>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</si>
  <si>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</si>
  <si>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</si>
  <si>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</si>
  <si>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</si>
  <si>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</si>
  <si>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</si>
  <si>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</si>
  <si>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</si>
  <si>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</si>
  <si>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</si>
  <si>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</si>
  <si>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</si>
  <si>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</si>
  <si>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</si>
  <si>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</si>
  <si>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</si>
  <si>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</si>
  <si>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</si>
  <si>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</si>
  <si>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</si>
  <si>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</si>
  <si>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</si>
  <si>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</si>
  <si>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</si>
  <si>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</si>
  <si>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</si>
  <si>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</si>
  <si>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</si>
  <si>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</si>
  <si>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</si>
  <si>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</si>
  <si>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</si>
  <si>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</si>
  <si>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</si>
  <si>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</si>
  <si>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</si>
  <si>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</si>
  <si>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</si>
  <si>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</si>
  <si>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</si>
  <si>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</si>
  <si>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</si>
  <si>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</si>
  <si>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</si>
  <si>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</si>
  <si>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</si>
  <si>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</si>
  <si>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</si>
  <si>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</si>
  <si>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</si>
  <si>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</si>
  <si>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</si>
  <si>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</si>
  <si>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</si>
  <si>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</si>
  <si>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</si>
  <si>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</si>
  <si>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</si>
  <si>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</si>
  <si>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</si>
  <si>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</si>
  <si>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</si>
  <si>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</si>
  <si>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</si>
  <si>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</si>
  <si>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</si>
  <si>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</si>
  <si>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</si>
  <si>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</si>
  <si>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</si>
  <si>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</si>
  <si>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</si>
  <si>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</si>
  <si>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</si>
  <si>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</si>
  <si>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</si>
  <si>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</si>
  <si>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</si>
  <si>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</si>
  <si>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</si>
  <si>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</si>
  <si>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</si>
  <si>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</si>
  <si>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</si>
  <si>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</si>
  <si>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</si>
  <si>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</si>
  <si>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</si>
  <si>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</si>
  <si>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</si>
  <si>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</si>
  <si>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</si>
  <si>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</si>
  <si>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</si>
  <si>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</si>
  <si>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</si>
  <si>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</si>
  <si>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</si>
  <si>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</si>
  <si>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</si>
  <si>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</si>
  <si>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</si>
  <si>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</si>
  <si>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</si>
  <si>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</si>
  <si>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</si>
  <si>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</si>
  <si>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</si>
  <si>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</si>
  <si>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</si>
  <si>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</si>
  <si>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</si>
  <si>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</si>
  <si>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</si>
  <si>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</si>
  <si>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</si>
  <si>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</si>
  <si>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</si>
  <si>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</si>
  <si>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</si>
  <si>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</si>
  <si>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</si>
  <si>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</si>
  <si>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</si>
  <si>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</si>
  <si>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</si>
  <si>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</si>
  <si>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</si>
  <si>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</si>
  <si>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</si>
  <si>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</si>
  <si>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</si>
  <si>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</si>
  <si>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</si>
  <si>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</si>
  <si>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</si>
  <si>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</si>
  <si>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</si>
  <si>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</si>
  <si>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</si>
  <si>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</si>
  <si>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</si>
  <si>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</si>
  <si>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</si>
  <si>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</si>
  <si>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</si>
  <si>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</si>
  <si>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</si>
  <si>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</si>
  <si>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</si>
  <si>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</si>
  <si>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</si>
  <si>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</si>
  <si>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</si>
  <si>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</si>
  <si>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</si>
  <si>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</si>
  <si>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</si>
  <si>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</si>
  <si>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</si>
  <si>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</si>
  <si>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</si>
  <si>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</si>
  <si>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</si>
  <si>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</si>
  <si>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</si>
  <si>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</si>
  <si>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</si>
  <si>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</si>
  <si>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</si>
  <si>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</si>
  <si>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</si>
  <si>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</si>
  <si>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</si>
  <si>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</si>
  <si>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</si>
  <si>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</si>
  <si>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</si>
  <si>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</si>
  <si>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</si>
  <si>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</si>
  <si>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</si>
  <si>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</si>
  <si>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</si>
  <si>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</si>
  <si>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</si>
  <si>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</si>
  <si>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</si>
  <si>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</si>
  <si>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</si>
  <si>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</si>
  <si>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</si>
  <si>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</si>
  <si>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</si>
  <si>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</si>
  <si>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</si>
  <si>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</si>
  <si>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</si>
  <si>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</si>
  <si>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</si>
  <si>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</si>
  <si>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</si>
  <si>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</si>
  <si>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</si>
  <si>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</si>
  <si>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</si>
  <si>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</si>
  <si>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</si>
  <si>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</si>
  <si>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</si>
  <si>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</si>
  <si>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</si>
  <si>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</si>
  <si>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</si>
  <si>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</si>
  <si>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</si>
  <si>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</si>
  <si>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</si>
  <si>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</si>
  <si>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</si>
  <si>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</si>
  <si>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</si>
  <si>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</si>
  <si>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</si>
  <si>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</si>
  <si>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</si>
  <si>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</si>
  <si>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</si>
  <si>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</si>
  <si>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</si>
  <si>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</si>
  <si>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</si>
  <si>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</si>
  <si>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</si>
  <si>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</si>
  <si>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</si>
  <si>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</si>
  <si>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</si>
  <si>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</si>
  <si>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</si>
  <si>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</si>
  <si>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</si>
  <si>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</si>
  <si>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</si>
  <si>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</si>
  <si>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</si>
  <si>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</si>
  <si>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</si>
  <si>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</si>
  <si>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</si>
  <si>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</si>
  <si>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</si>
  <si>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</si>
  <si>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</si>
  <si>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</si>
  <si>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</si>
  <si>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</si>
  <si>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</si>
  <si>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</si>
  <si>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</si>
  <si>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</si>
  <si>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</si>
  <si>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</si>
  <si>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</si>
  <si>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</si>
  <si>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</si>
  <si>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</si>
  <si>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</si>
  <si>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</si>
  <si>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</si>
  <si>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</si>
  <si>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</si>
  <si>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</si>
  <si>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</si>
  <si>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</si>
  <si>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</si>
  <si>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</si>
  <si>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</si>
  <si>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</si>
  <si>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</si>
  <si>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</si>
  <si>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</si>
  <si>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</si>
  <si>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</si>
  <si>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</si>
  <si>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</si>
  <si>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</si>
  <si>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</si>
  <si>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</si>
  <si>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</si>
  <si>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</si>
  <si>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</si>
  <si>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</si>
  <si>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</si>
  <si>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</si>
  <si>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</si>
  <si>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</si>
  <si>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</si>
  <si>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</si>
  <si>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</si>
  <si>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</si>
  <si>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</si>
  <si>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</si>
  <si>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</si>
  <si>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</si>
  <si>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</si>
  <si>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</si>
  <si>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</si>
  <si>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</si>
  <si>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</si>
  <si>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</si>
  <si>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</si>
  <si>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</si>
  <si>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</si>
  <si>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</si>
  <si>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</si>
  <si>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</si>
  <si>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</si>
  <si>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</si>
  <si>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</si>
  <si>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</si>
  <si>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</si>
  <si>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</si>
  <si>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</si>
  <si>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</si>
  <si>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</si>
  <si>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</si>
  <si>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</si>
  <si>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</si>
  <si>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</si>
  <si>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</si>
  <si>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</si>
  <si>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</si>
  <si>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</si>
  <si>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</si>
  <si>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</si>
  <si>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</si>
  <si>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</si>
  <si>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</si>
  <si>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</si>
  <si>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</si>
  <si>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</si>
  <si>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</si>
  <si>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</si>
  <si>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</si>
  <si>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</si>
  <si>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</si>
  <si>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</si>
  <si>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</si>
  <si>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</si>
  <si>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</si>
  <si>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</si>
  <si>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</si>
  <si>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</si>
  <si>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</si>
  <si>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</si>
  <si>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</si>
  <si>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</si>
  <si>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</si>
  <si>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</si>
  <si>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</si>
  <si>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</si>
  <si>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</si>
  <si>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</si>
  <si>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</si>
  <si>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</si>
  <si>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</si>
  <si>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</si>
  <si>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</si>
  <si>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</si>
  <si>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</si>
  <si>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</si>
  <si>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</si>
  <si>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</si>
  <si>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</si>
  <si>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</si>
  <si>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</si>
  <si>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</si>
  <si>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</si>
  <si>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</si>
  <si>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</si>
  <si>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</si>
  <si>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</si>
  <si>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</si>
  <si>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</si>
  <si>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</si>
  <si>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</si>
  <si>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</si>
  <si>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</si>
  <si>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</si>
  <si>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</si>
  <si>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</si>
  <si>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</si>
  <si>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</si>
  <si>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</si>
  <si>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</si>
  <si>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</si>
  <si>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</si>
  <si>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</si>
  <si>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</si>
  <si>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</si>
  <si>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</si>
  <si>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</si>
  <si>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</si>
  <si>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</si>
  <si>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</si>
  <si>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</si>
  <si>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</si>
  <si>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</si>
  <si>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</si>
  <si>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</si>
  <si>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</si>
  <si>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</si>
  <si>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</si>
  <si>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</si>
  <si>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</si>
  <si>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</si>
  <si>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</si>
  <si>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</si>
  <si>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</si>
  <si>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</si>
  <si>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</si>
  <si>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</si>
  <si>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</si>
  <si>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</si>
  <si>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</si>
  <si>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</si>
  <si>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</si>
  <si>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</si>
  <si>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</si>
  <si>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</si>
  <si>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</si>
  <si>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</si>
  <si>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</si>
  <si>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</si>
  <si>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</si>
  <si>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</si>
  <si>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</si>
  <si>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</si>
  <si>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</si>
  <si>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</si>
  <si>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</si>
  <si>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</si>
  <si>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</si>
  <si>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</si>
  <si>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</si>
  <si>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</si>
  <si>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</si>
  <si>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</si>
  <si>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</si>
  <si>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</si>
  <si>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</si>
  <si>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</si>
  <si>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</si>
  <si>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</si>
  <si>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</si>
  <si>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</si>
  <si>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</si>
  <si>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</si>
  <si>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</si>
  <si>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</si>
  <si>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</si>
  <si>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</si>
  <si>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</si>
  <si>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</si>
  <si>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</si>
  <si>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</si>
  <si>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</si>
  <si>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</si>
  <si>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</si>
  <si>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</si>
  <si>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</si>
  <si>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</si>
  <si>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</si>
  <si>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</si>
  <si>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</si>
  <si>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</si>
  <si>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</si>
  <si>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</si>
  <si>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</si>
  <si>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</si>
  <si>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</si>
  <si>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</si>
  <si>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</si>
  <si>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</si>
  <si>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</si>
  <si>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</si>
  <si>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</si>
  <si>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</si>
  <si>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</si>
  <si>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</si>
  <si>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</si>
  <si>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</si>
  <si>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</si>
  <si>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</si>
  <si>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</si>
  <si>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</si>
  <si>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</si>
  <si>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</si>
  <si>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</si>
  <si>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</si>
  <si>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</si>
  <si>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</si>
  <si>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</si>
  <si>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</si>
  <si>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</si>
  <si>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</si>
  <si>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</si>
  <si>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</si>
  <si>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</si>
  <si>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</si>
  <si>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</si>
  <si>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</si>
  <si>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</si>
  <si>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</si>
  <si>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</si>
  <si>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</si>
  <si>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</si>
  <si>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</si>
  <si>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</si>
  <si>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</si>
  <si>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</si>
  <si>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</si>
  <si>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</si>
  <si>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</si>
  <si>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</si>
  <si>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</si>
  <si>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</si>
  <si>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</si>
  <si>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</si>
  <si>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</si>
  <si>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</si>
  <si>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</si>
  <si>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</si>
  <si>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</si>
  <si>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</si>
  <si>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</si>
  <si>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</si>
  <si>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</si>
  <si>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</si>
  <si>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</si>
  <si>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</si>
  <si>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</si>
  <si>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</si>
  <si>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</si>
  <si>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</si>
  <si>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</si>
  <si>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</si>
  <si>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</si>
  <si>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</si>
  <si>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</si>
  <si>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</si>
  <si>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</si>
  <si>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</si>
  <si>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</si>
  <si>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</si>
  <si>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</si>
  <si>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</si>
  <si>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</si>
  <si>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</si>
  <si>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</si>
  <si>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</si>
  <si>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</si>
  <si>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</si>
  <si>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</si>
  <si>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</si>
  <si>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</si>
  <si>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</si>
  <si>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</si>
  <si>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</si>
  <si>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</si>
  <si>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</si>
  <si>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</si>
  <si>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</si>
  <si>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</si>
  <si>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</si>
  <si>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</si>
  <si>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</si>
  <si>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</si>
  <si>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</si>
  <si>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</si>
  <si>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</si>
  <si>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</si>
  <si>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</si>
  <si>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</si>
  <si>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</si>
  <si>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</si>
  <si>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</si>
  <si>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</si>
  <si>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</si>
  <si>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</si>
  <si>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</si>
  <si>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</si>
  <si>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</si>
  <si>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</si>
  <si>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</si>
  <si>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</si>
  <si>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</si>
  <si>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</si>
  <si>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</si>
  <si>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</si>
  <si>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</si>
  <si>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</si>
  <si>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</si>
  <si>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</si>
  <si>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</si>
  <si>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</si>
  <si>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</si>
  <si>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</si>
  <si>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</si>
  <si>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</si>
  <si>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</si>
  <si>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</si>
  <si>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</si>
  <si>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</si>
  <si>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</si>
  <si>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</si>
  <si>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</si>
  <si>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</si>
  <si>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</si>
  <si>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</si>
  <si>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</si>
  <si>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</si>
  <si>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</si>
  <si>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</si>
  <si>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</si>
  <si>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</si>
  <si>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</si>
  <si>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</si>
  <si>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</si>
  <si>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</si>
  <si>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</si>
  <si>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</si>
  <si>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</si>
  <si>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</si>
  <si>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</si>
  <si>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</si>
  <si>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</si>
  <si>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</si>
  <si>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</si>
  <si>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</si>
  <si>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</si>
  <si>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</si>
  <si>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</si>
  <si>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</si>
  <si>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</si>
  <si>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</si>
  <si>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</si>
  <si>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</si>
  <si>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</si>
  <si>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</si>
  <si>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</si>
  <si>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</si>
  <si>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</si>
  <si>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</si>
  <si>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</si>
  <si>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</si>
  <si>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</si>
  <si>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</si>
  <si>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</si>
  <si>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</si>
  <si>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</si>
  <si>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</si>
  <si>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</si>
  <si>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</si>
  <si>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</si>
  <si>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</si>
  <si>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</si>
  <si>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</si>
  <si>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</si>
  <si>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</si>
  <si>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</si>
  <si>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</si>
  <si>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</si>
  <si>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</si>
  <si>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</si>
  <si>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</si>
  <si>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</si>
  <si>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</si>
  <si>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</si>
  <si>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</si>
  <si>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</si>
  <si>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</si>
  <si>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</si>
  <si>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</si>
  <si>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</si>
  <si>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</si>
  <si>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</si>
  <si>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</si>
  <si>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</si>
  <si>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</si>
  <si>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</si>
  <si>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</si>
  <si>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</si>
  <si>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</si>
  <si>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</si>
  <si>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</si>
  <si>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</si>
  <si>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</si>
  <si>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</si>
  <si>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</si>
  <si>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</si>
  <si>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</si>
  <si>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</si>
  <si>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</si>
  <si>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</si>
  <si>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</si>
  <si>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</si>
  <si>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</si>
  <si>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</si>
  <si>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</si>
  <si>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</si>
  <si>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</si>
  <si>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</si>
  <si>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</si>
  <si>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</si>
  <si>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</si>
  <si>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</si>
  <si>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</si>
  <si>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</si>
  <si>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</si>
  <si>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</si>
  <si>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</si>
  <si>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</si>
  <si>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</si>
  <si>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</si>
  <si>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</si>
  <si>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</si>
  <si>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</si>
  <si>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</si>
  <si>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</si>
  <si>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</si>
  <si>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</si>
  <si>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</si>
  <si>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</si>
  <si>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</si>
  <si>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</si>
  <si>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</si>
  <si>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</si>
  <si>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</si>
  <si>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</si>
  <si>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</si>
  <si>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</si>
  <si>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</si>
  <si>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</si>
  <si>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</si>
  <si>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</si>
  <si>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</si>
  <si>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</si>
  <si>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</si>
  <si>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</si>
  <si>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</si>
  <si>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</si>
  <si>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</si>
  <si>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</si>
  <si>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</si>
  <si>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</si>
  <si>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</si>
  <si>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</si>
  <si>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</si>
  <si>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</si>
  <si>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</si>
  <si>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</si>
  <si>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</si>
  <si>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</si>
  <si>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</si>
  <si>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</si>
  <si>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</si>
  <si>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</si>
  <si>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</si>
  <si>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</si>
  <si>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</si>
  <si>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</si>
  <si>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</si>
  <si>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</si>
  <si>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</si>
  <si>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</si>
  <si>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</si>
  <si>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</si>
  <si>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</si>
  <si>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</si>
  <si>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</si>
  <si>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</si>
  <si>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</si>
  <si>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</si>
  <si>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</si>
  <si>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</si>
  <si>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</si>
  <si>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</si>
  <si>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</si>
  <si>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</si>
  <si>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</si>
  <si>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</si>
  <si>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</si>
  <si>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</si>
  <si>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</si>
  <si>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</si>
  <si>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</si>
  <si>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</si>
  <si>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</si>
  <si>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</si>
  <si>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</si>
  <si>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</si>
  <si>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</si>
  <si>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</si>
  <si>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</si>
  <si>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</si>
  <si>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</si>
  <si>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</si>
  <si>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</si>
  <si>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</si>
  <si>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</si>
  <si>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</si>
  <si>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</si>
  <si>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</si>
  <si>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</si>
  <si>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</si>
  <si>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</si>
  <si>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</si>
  <si>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</si>
  <si>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</si>
  <si>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</si>
  <si>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</si>
  <si>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</si>
  <si>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</si>
  <si>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</si>
  <si>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</si>
  <si>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</si>
  <si>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</si>
  <si>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</si>
  <si>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</si>
  <si>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</si>
  <si>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</si>
  <si>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</si>
  <si>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</si>
  <si>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</si>
  <si>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</si>
  <si>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</si>
  <si>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</si>
  <si>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</si>
  <si>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</si>
  <si>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</si>
  <si>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</si>
  <si>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</si>
  <si>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</si>
  <si>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</si>
  <si>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</si>
  <si>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</si>
  <si>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</si>
  <si>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</si>
  <si>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</si>
  <si>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</si>
  <si>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</si>
  <si>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</si>
  <si>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</si>
  <si>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</si>
  <si>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</si>
  <si>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</si>
  <si>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</si>
  <si>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</si>
  <si>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</si>
  <si>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</si>
  <si>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</si>
  <si>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</si>
  <si>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</si>
  <si>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</si>
  <si>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</si>
  <si>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</si>
  <si>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</si>
  <si>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</si>
  <si>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</si>
  <si>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</si>
  <si>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</si>
  <si>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</si>
  <si>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</si>
  <si>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</si>
  <si>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</si>
  <si>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</si>
  <si>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</si>
  <si>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</si>
  <si>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</si>
  <si>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</si>
  <si>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</si>
  <si>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</si>
  <si>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</si>
  <si>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</si>
  <si>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</si>
  <si>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</si>
  <si>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</si>
  <si>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</si>
  <si>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</si>
  <si>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</si>
  <si>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</si>
  <si>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</si>
  <si>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</si>
  <si>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</si>
  <si>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</si>
  <si>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</si>
  <si>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</si>
  <si>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</si>
  <si>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</si>
  <si>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</si>
  <si>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</si>
  <si>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</si>
  <si>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</si>
  <si>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</si>
  <si>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</si>
  <si>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</si>
  <si>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</si>
  <si>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</si>
  <si>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</si>
  <si>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</si>
  <si>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</si>
  <si>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</si>
  <si>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</si>
  <si>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</si>
  <si>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</si>
  <si>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</si>
  <si>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</si>
  <si>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</si>
  <si>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</si>
  <si>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</si>
  <si>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</si>
  <si>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</si>
  <si>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</si>
  <si>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</si>
  <si>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</si>
  <si>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</si>
  <si>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</si>
  <si>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</si>
  <si>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</si>
  <si>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</si>
  <si>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</si>
  <si>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</si>
  <si>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</si>
  <si>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</si>
  <si>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</si>
  <si>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</si>
  <si>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</si>
  <si>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</si>
  <si>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</si>
  <si>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</si>
  <si>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</si>
  <si>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</si>
  <si>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</si>
  <si>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</si>
  <si>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</si>
  <si>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</si>
  <si>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</si>
  <si>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</si>
  <si>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</si>
  <si>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</si>
  <si>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</si>
  <si>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</si>
  <si>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</si>
  <si>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</si>
  <si>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</si>
  <si>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</si>
  <si>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</si>
  <si>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</si>
  <si>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</si>
  <si>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</si>
  <si>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</si>
  <si>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</si>
  <si>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</si>
  <si>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</si>
  <si>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</si>
  <si>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</si>
  <si>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</si>
  <si>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</si>
  <si>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</si>
  <si>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</si>
  <si>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</si>
  <si>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</si>
  <si>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</si>
  <si>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</si>
  <si>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</si>
  <si>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</si>
  <si>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</si>
  <si>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</si>
  <si>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</si>
  <si>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</si>
  <si>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</si>
  <si>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</si>
  <si>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</si>
  <si>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</si>
  <si>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</si>
  <si>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</si>
  <si>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</si>
  <si>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</si>
  <si>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</si>
  <si>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</si>
  <si>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</si>
  <si>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</si>
  <si>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</si>
  <si>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</si>
  <si>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</si>
  <si>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</si>
  <si>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</si>
  <si>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</si>
  <si>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</si>
  <si>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</si>
  <si>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</si>
  <si>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</si>
  <si>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</si>
  <si>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</si>
  <si>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</si>
  <si>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</si>
  <si>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</si>
  <si>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</si>
  <si>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</si>
  <si>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</si>
  <si>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</si>
  <si>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</si>
  <si>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</si>
  <si>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</si>
  <si>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</si>
  <si>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</si>
  <si>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</si>
  <si>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</si>
  <si>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</si>
  <si>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</si>
  <si>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</si>
  <si>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</si>
  <si>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</si>
  <si>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</si>
  <si>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</si>
  <si>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</si>
  <si>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</si>
  <si>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</si>
  <si>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</si>
  <si>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</si>
  <si>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</si>
  <si>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</si>
  <si>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</si>
  <si>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</si>
  <si>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</si>
  <si>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</si>
  <si>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</si>
  <si>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</si>
  <si>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</si>
  <si>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</si>
  <si>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</si>
  <si>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</si>
  <si>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</si>
  <si>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</si>
  <si>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</si>
  <si>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</si>
  <si>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</si>
  <si>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</si>
  <si>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</si>
  <si>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</si>
  <si>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</si>
  <si>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</si>
  <si>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</si>
  <si>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</si>
  <si>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</si>
  <si>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</si>
  <si>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</si>
  <si>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</si>
  <si>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</si>
  <si>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</si>
  <si>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</si>
  <si>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</si>
  <si>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</si>
  <si>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</si>
  <si>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</si>
  <si>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</si>
  <si>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</si>
  <si>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</si>
  <si>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</si>
  <si>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</si>
  <si>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</si>
  <si>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</si>
  <si>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</si>
  <si>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</si>
  <si>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</si>
  <si>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</si>
  <si>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</si>
  <si>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</si>
  <si>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</si>
  <si>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</si>
  <si>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</si>
  <si>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</si>
  <si>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</si>
  <si>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</si>
  <si>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</si>
  <si>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</si>
  <si>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</si>
  <si>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</si>
  <si>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</si>
  <si>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</si>
  <si>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</si>
  <si>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</si>
  <si>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</si>
  <si>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</si>
  <si>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</si>
  <si>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</si>
  <si>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</si>
  <si>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</si>
  <si>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</si>
  <si>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</si>
  <si>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</si>
  <si>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</si>
  <si>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</si>
  <si>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</si>
  <si>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</si>
  <si>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</si>
  <si>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</si>
  <si>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</si>
  <si>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</si>
  <si>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</si>
  <si>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</si>
  <si>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</si>
  <si>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</si>
  <si>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</si>
  <si>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</si>
  <si>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</si>
  <si>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</si>
  <si>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</si>
  <si>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</si>
  <si>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</si>
  <si>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</si>
  <si>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</si>
  <si>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</si>
  <si>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</si>
  <si>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</si>
  <si>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</si>
  <si>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</si>
  <si>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</si>
  <si>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</si>
  <si>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</si>
  <si>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</si>
  <si>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</si>
  <si>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</si>
  <si>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</si>
  <si>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</si>
  <si>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</si>
  <si>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</si>
  <si>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</si>
  <si>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</si>
  <si>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</si>
  <si>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</si>
  <si>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</si>
  <si>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</si>
  <si>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</si>
  <si>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</si>
  <si>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</si>
  <si>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</si>
  <si>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</si>
  <si>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</si>
  <si>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</si>
  <si>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</si>
  <si>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</si>
  <si>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</si>
  <si>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</si>
  <si>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</si>
  <si>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</si>
  <si>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</si>
  <si>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</si>
  <si>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</si>
  <si>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</si>
  <si>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</si>
  <si>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</si>
  <si>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</si>
  <si>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</si>
  <si>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</si>
  <si>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</si>
  <si>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</si>
  <si>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</si>
  <si>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</si>
  <si>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</si>
  <si>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</si>
  <si>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</si>
  <si>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</si>
  <si>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</si>
  <si>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</si>
  <si>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</si>
  <si>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</si>
  <si>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</si>
  <si>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</si>
  <si>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</si>
  <si>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</si>
  <si>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</si>
  <si>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</si>
  <si>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</si>
  <si>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</si>
  <si>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</si>
  <si>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</si>
  <si>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</si>
  <si>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</si>
  <si>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</si>
  <si>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</si>
  <si>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</si>
  <si>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</si>
  <si>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</si>
  <si>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</si>
  <si>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</si>
  <si>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</si>
  <si>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</si>
  <si>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</si>
  <si>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</si>
  <si>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</si>
  <si>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</si>
  <si>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</si>
  <si>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</si>
  <si>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</si>
  <si>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</si>
  <si>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</si>
  <si>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</si>
  <si>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</si>
  <si>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</si>
  <si>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</si>
  <si>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</si>
  <si>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</si>
  <si>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</si>
  <si>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</si>
  <si>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</si>
  <si>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</si>
  <si>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</si>
  <si>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</si>
  <si>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</si>
  <si>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</si>
  <si>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</si>
  <si>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</si>
  <si>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</si>
  <si>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</si>
  <si>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</si>
  <si>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</si>
  <si>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</si>
  <si>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</si>
  <si>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</si>
  <si>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</si>
  <si>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</si>
  <si>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</si>
  <si>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</si>
  <si>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</si>
  <si>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</si>
  <si>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</si>
  <si>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</si>
  <si>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</si>
  <si>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</si>
  <si>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</si>
  <si>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</si>
  <si>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</si>
  <si>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</si>
  <si>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</si>
  <si>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</si>
  <si>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</si>
  <si>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</si>
  <si>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</si>
  <si>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</si>
  <si>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</si>
  <si>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</si>
  <si>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</si>
  <si>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</si>
  <si>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</si>
  <si>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</si>
  <si>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</si>
  <si>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</si>
  <si>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</si>
  <si>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</si>
  <si>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</si>
  <si>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</si>
  <si>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</si>
  <si>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</si>
  <si>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</si>
  <si>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</si>
  <si>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</si>
  <si>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</si>
  <si>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</si>
  <si>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</si>
  <si>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</si>
  <si>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</si>
  <si>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</si>
  <si>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</si>
  <si>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</si>
  <si>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</si>
  <si>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</si>
  <si>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</si>
  <si>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</si>
  <si>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</si>
  <si>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</si>
  <si>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</si>
  <si>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</si>
  <si>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</si>
  <si>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</si>
  <si>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</si>
  <si>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</si>
  <si>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</si>
  <si>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</si>
  <si>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</si>
  <si>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</si>
  <si>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</si>
  <si>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</si>
  <si>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</si>
  <si>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</si>
  <si>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</si>
  <si>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</si>
  <si>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</si>
  <si>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</si>
  <si>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</si>
  <si>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</si>
  <si>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</si>
  <si>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</si>
  <si>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</si>
  <si>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</si>
  <si>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</si>
  <si>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</si>
  <si>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</si>
  <si>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</si>
  <si>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</si>
  <si>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</si>
  <si>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</si>
  <si>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</si>
  <si>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</si>
  <si>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</si>
  <si>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</si>
  <si>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</si>
  <si>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</si>
  <si>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</si>
  <si>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</si>
  <si>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</si>
  <si>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</si>
  <si>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</si>
  <si>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</si>
  <si>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</si>
  <si>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</si>
  <si>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</si>
  <si>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</si>
  <si>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</si>
  <si>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</si>
  <si>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</si>
  <si>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</si>
  <si>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</si>
  <si>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</si>
  <si>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</si>
  <si>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</si>
  <si>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</si>
  <si>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</si>
  <si>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</si>
  <si>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</si>
  <si>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</si>
  <si>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</si>
  <si>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</si>
  <si>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</si>
  <si>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</si>
  <si>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</si>
  <si>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</si>
  <si>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</si>
  <si>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</si>
  <si>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</si>
  <si>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</si>
  <si>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</si>
  <si>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</si>
  <si>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</si>
  <si>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</si>
  <si>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</si>
  <si>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</si>
  <si>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</si>
  <si>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</si>
  <si>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</si>
  <si>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</si>
  <si>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</si>
  <si>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</si>
  <si>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</si>
  <si>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</si>
  <si>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</si>
  <si>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</si>
  <si>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</si>
  <si>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</si>
  <si>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</si>
  <si>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</si>
  <si>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</si>
  <si>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</si>
  <si>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</si>
  <si>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</si>
  <si>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</si>
  <si>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</si>
  <si>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</si>
  <si>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</si>
  <si>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</si>
  <si>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</si>
  <si>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</si>
  <si>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</si>
  <si>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</si>
  <si>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</si>
  <si>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</si>
  <si>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</si>
  <si>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</si>
  <si>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</si>
  <si>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</si>
  <si>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</si>
  <si>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</si>
  <si>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</si>
  <si>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</si>
  <si>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</si>
  <si>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</si>
  <si>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</si>
  <si>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</si>
  <si>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</si>
  <si>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</si>
  <si>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</si>
  <si>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</si>
  <si>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</si>
  <si>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</si>
  <si>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</si>
  <si>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</si>
  <si>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</si>
  <si>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</si>
  <si>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</si>
  <si>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</si>
  <si>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</si>
  <si>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</si>
  <si>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</si>
  <si>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</si>
  <si>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</si>
  <si>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</si>
  <si>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</si>
  <si>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</si>
  <si>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</si>
  <si>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</si>
  <si>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</si>
  <si>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</si>
  <si>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</si>
  <si>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</si>
  <si>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</si>
  <si>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</si>
  <si>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</si>
  <si>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</si>
  <si>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</si>
  <si>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</si>
  <si>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</si>
  <si>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</si>
  <si>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</si>
  <si>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</si>
  <si>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</si>
  <si>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</si>
  <si>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</si>
  <si>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</si>
  <si>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</si>
  <si>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</si>
  <si>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</si>
  <si>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</si>
  <si>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</si>
  <si>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</si>
  <si>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</si>
  <si>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</si>
  <si>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</si>
  <si>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</si>
  <si>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</si>
  <si>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</si>
  <si>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</si>
  <si>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</si>
  <si>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</si>
  <si>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</si>
  <si>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</si>
  <si>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</si>
  <si>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</si>
  <si>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</si>
  <si>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</si>
  <si>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</si>
  <si>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</si>
  <si>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</si>
  <si>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</si>
  <si>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</si>
  <si>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</si>
  <si>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</si>
  <si>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</si>
  <si>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</si>
  <si>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</si>
  <si>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</si>
  <si>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</si>
  <si>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</si>
  <si>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</si>
  <si>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</si>
  <si>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</si>
  <si>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</si>
  <si>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</si>
  <si>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</si>
  <si>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</si>
  <si>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</si>
  <si>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</si>
  <si>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</si>
  <si>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</si>
  <si>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</si>
  <si>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</si>
  <si>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</si>
  <si>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</si>
  <si>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</si>
  <si>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</si>
  <si>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</si>
  <si>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</si>
  <si>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</si>
  <si>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</si>
  <si>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</si>
  <si>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</si>
  <si>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</si>
  <si>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</si>
  <si>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</si>
  <si>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</si>
  <si>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</si>
  <si>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</si>
  <si>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</si>
  <si>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</si>
  <si>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</si>
  <si>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</si>
  <si>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</si>
  <si>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</si>
  <si>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</si>
  <si>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</si>
  <si>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</si>
  <si>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</si>
  <si>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</si>
  <si>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</si>
  <si>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</si>
  <si>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</si>
  <si>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</si>
  <si>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</si>
  <si>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</si>
  <si>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</si>
  <si>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</si>
  <si>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</si>
  <si>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</si>
  <si>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</si>
  <si>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</si>
  <si>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</si>
  <si>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</si>
  <si>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</si>
  <si>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</si>
  <si>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</si>
  <si>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</si>
  <si>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</si>
  <si>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</si>
  <si>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</si>
  <si>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</si>
  <si>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</si>
  <si>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</si>
  <si>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</si>
  <si>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</si>
  <si>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</si>
  <si>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</si>
  <si>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</si>
  <si>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</si>
  <si>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</si>
  <si>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</si>
  <si>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</si>
  <si>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</si>
  <si>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</si>
  <si>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</si>
  <si>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</si>
  <si>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</si>
  <si>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</si>
  <si>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</si>
  <si>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</si>
  <si>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</si>
  <si>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</si>
  <si>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</si>
  <si>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</si>
  <si>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</si>
  <si>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</si>
  <si>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</si>
  <si>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</si>
  <si>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</si>
  <si>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</si>
  <si>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</si>
  <si>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</si>
  <si>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</si>
  <si>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</si>
  <si>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</si>
  <si>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</si>
  <si>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</si>
  <si>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</si>
  <si>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</si>
  <si>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</si>
  <si>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</si>
  <si>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</si>
  <si>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</si>
  <si>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</si>
  <si>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</si>
  <si>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</si>
  <si>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</si>
  <si>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</si>
  <si>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</si>
  <si>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</si>
  <si>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</si>
  <si>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</si>
  <si>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</si>
  <si>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</si>
  <si>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</si>
  <si>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</si>
  <si>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</si>
  <si>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</si>
  <si>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</si>
  <si>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</si>
  <si>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</si>
  <si>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</si>
  <si>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</si>
  <si>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</si>
  <si>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</si>
  <si>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</si>
  <si>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</si>
  <si>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</si>
  <si>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</si>
  <si>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</si>
  <si>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</si>
  <si>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</si>
  <si>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</si>
  <si>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</si>
  <si>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</si>
  <si>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</si>
  <si>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</si>
  <si>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</si>
  <si>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</si>
  <si>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</si>
  <si>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</si>
  <si>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</si>
  <si>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</si>
  <si>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</si>
  <si>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</si>
  <si>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</si>
  <si>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</si>
  <si>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</si>
  <si>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</si>
  <si>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</si>
  <si>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</si>
  <si>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</si>
  <si>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</si>
  <si>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</si>
  <si>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</si>
  <si>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</si>
  <si>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</si>
  <si>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</si>
  <si>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</si>
  <si>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</si>
  <si>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</si>
  <si>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</si>
  <si>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</si>
  <si>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</si>
  <si>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</si>
  <si>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</si>
  <si>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</si>
  <si>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</si>
  <si>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</si>
  <si>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</si>
  <si>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</si>
  <si>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</si>
  <si>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</si>
  <si>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</si>
  <si>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</si>
  <si>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</si>
  <si>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</si>
  <si>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</si>
  <si>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</si>
  <si>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</si>
  <si>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</si>
  <si>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</si>
  <si>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</si>
  <si>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</si>
  <si>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</si>
  <si>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</si>
  <si>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</si>
  <si>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</si>
  <si>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</si>
  <si>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</si>
  <si>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</si>
  <si>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</si>
  <si>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</si>
  <si>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</si>
  <si>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</si>
  <si>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</si>
  <si>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</si>
  <si>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</si>
  <si>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</si>
  <si>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</si>
  <si>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</si>
  <si>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</si>
  <si>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</si>
  <si>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</si>
  <si>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</si>
  <si>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</si>
  <si>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</si>
  <si>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</si>
  <si>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</si>
  <si>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</si>
  <si>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</si>
  <si>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</si>
  <si>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</si>
  <si>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</si>
  <si>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</si>
  <si>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</si>
  <si>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</si>
  <si>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</si>
  <si>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</si>
  <si>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</si>
  <si>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</si>
  <si>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</si>
  <si>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</si>
  <si>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</si>
  <si>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</si>
  <si>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</si>
  <si>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</si>
  <si>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</si>
  <si>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</si>
  <si>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</si>
  <si>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</si>
  <si>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</si>
  <si>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</si>
  <si>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</si>
  <si>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</si>
  <si>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</si>
  <si>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</si>
  <si>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</si>
  <si>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</si>
  <si>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</si>
  <si>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</si>
  <si>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</si>
  <si>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</si>
  <si>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</si>
  <si>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</si>
  <si>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</si>
  <si>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</si>
  <si>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</si>
  <si>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</si>
  <si>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</si>
  <si>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</si>
  <si>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</si>
  <si>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</si>
  <si>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</si>
  <si>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</si>
  <si>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</si>
  <si>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</si>
  <si>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</si>
  <si>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</si>
  <si>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</si>
  <si>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</si>
  <si>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</si>
  <si>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</si>
  <si>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</si>
  <si>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</si>
  <si>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</si>
  <si>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</si>
  <si>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</si>
  <si>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</si>
  <si>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</si>
  <si>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</si>
  <si>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</si>
  <si>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</si>
  <si>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</si>
  <si>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</si>
  <si>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</si>
  <si>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</si>
  <si>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</si>
  <si>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</si>
  <si>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</si>
  <si>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</si>
  <si>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</si>
  <si>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</si>
  <si>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</si>
  <si>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</si>
  <si>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</si>
  <si>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</si>
  <si>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</si>
  <si>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</si>
  <si>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</si>
  <si>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</si>
  <si>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</si>
  <si>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</si>
  <si>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</si>
  <si>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</si>
  <si>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</si>
  <si>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</si>
  <si>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</si>
  <si>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</si>
  <si>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</si>
  <si>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</si>
  <si>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</si>
  <si>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</si>
  <si>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</si>
  <si>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</si>
  <si>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</si>
  <si>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</si>
  <si>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</si>
  <si>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</si>
  <si>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</si>
  <si>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</si>
  <si>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</si>
  <si>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</si>
  <si>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</si>
  <si>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</si>
  <si>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</si>
  <si>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</si>
  <si>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</si>
  <si>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</si>
  <si>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</si>
  <si>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</si>
  <si>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</si>
  <si>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</si>
  <si>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</si>
  <si>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</si>
  <si>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</si>
  <si>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</si>
  <si>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</si>
  <si>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</si>
  <si>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</si>
  <si>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</si>
  <si>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</si>
  <si>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</si>
  <si>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</si>
  <si>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</si>
  <si>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</si>
  <si>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</si>
  <si>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</si>
  <si>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</si>
  <si>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</si>
  <si>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</si>
  <si>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</si>
  <si>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</si>
  <si>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</si>
  <si>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</si>
  <si>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</si>
  <si>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</si>
  <si>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</si>
  <si>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</si>
  <si>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</si>
  <si>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</si>
  <si>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</si>
  <si>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</si>
  <si>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</si>
  <si>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</si>
  <si>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</si>
  <si>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</si>
  <si>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</si>
  <si>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</si>
  <si>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</si>
  <si>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</si>
  <si>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</si>
  <si>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</si>
  <si>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</si>
  <si>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</si>
  <si>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</si>
  <si>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</si>
  <si>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</si>
  <si>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</si>
  <si>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</si>
  <si>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</si>
  <si>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</si>
  <si>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</si>
  <si>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</si>
  <si>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</si>
  <si>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</si>
  <si>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</si>
  <si>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</si>
  <si>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</si>
  <si>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</si>
  <si>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</si>
  <si>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</si>
  <si>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</si>
  <si>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</si>
  <si>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</si>
  <si>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</si>
  <si>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</si>
  <si>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</si>
  <si>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</si>
  <si>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</si>
  <si>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</si>
  <si>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</si>
  <si>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</si>
  <si>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</si>
  <si>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</si>
  <si>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</si>
  <si>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</si>
  <si>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</si>
  <si>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</si>
  <si>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</si>
  <si>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</si>
  <si>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</si>
  <si>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</si>
  <si>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</si>
  <si>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</si>
  <si>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</si>
  <si>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</si>
  <si>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</si>
  <si>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</si>
  <si>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</si>
  <si>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</si>
  <si>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</si>
  <si>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</si>
  <si>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</si>
  <si>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</si>
  <si>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</si>
  <si>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</si>
  <si>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</si>
  <si>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</si>
  <si>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</si>
  <si>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</si>
  <si>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</si>
  <si>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</si>
  <si>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</si>
  <si>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</si>
  <si>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</si>
  <si>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</si>
  <si>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</si>
  <si>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</si>
  <si>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</si>
  <si>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</si>
  <si>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</si>
  <si>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</si>
  <si>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</si>
  <si>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</si>
  <si>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</si>
  <si>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</si>
  <si>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</si>
  <si>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</si>
  <si>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</si>
  <si>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</si>
  <si>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</si>
  <si>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</si>
  <si>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</si>
  <si>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</si>
  <si>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</si>
  <si>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</si>
  <si>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</si>
  <si>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</si>
  <si>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</si>
  <si>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</si>
  <si>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</si>
  <si>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</si>
  <si>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</si>
  <si>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</si>
  <si>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</si>
  <si>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</si>
  <si>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</si>
  <si>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</si>
  <si>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</si>
  <si>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</si>
  <si>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</si>
  <si>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</si>
  <si>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</si>
  <si>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</si>
  <si>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</si>
  <si>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</si>
  <si>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</si>
  <si>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</si>
  <si>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</si>
  <si>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</si>
  <si>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</si>
  <si>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</si>
  <si>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</si>
  <si>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</si>
  <si>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</si>
  <si>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</si>
  <si>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</si>
  <si>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</si>
  <si>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</si>
  <si>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</si>
  <si>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</si>
  <si>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</si>
  <si>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</si>
  <si>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</si>
  <si>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</si>
  <si>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</si>
  <si>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</si>
  <si>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</si>
  <si>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</si>
  <si>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</si>
  <si>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</si>
  <si>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</si>
  <si>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</si>
  <si>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</si>
  <si>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</si>
  <si>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</si>
  <si>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</si>
  <si>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</si>
  <si>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</si>
  <si>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</si>
  <si>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</si>
  <si>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</si>
  <si>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</si>
  <si>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</si>
  <si>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</si>
  <si>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</si>
  <si>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</si>
  <si>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</si>
  <si>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</si>
  <si>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</si>
  <si>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</si>
  <si>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</si>
  <si>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</si>
  <si>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</si>
  <si>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</si>
  <si>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</si>
  <si>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</si>
  <si>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</si>
  <si>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</si>
  <si>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</si>
  <si>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</si>
  <si>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</si>
  <si>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</si>
  <si>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</si>
  <si>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</si>
  <si>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</si>
  <si>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</si>
  <si>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</si>
  <si>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</si>
  <si>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</si>
  <si>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</si>
  <si>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</si>
  <si>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</si>
  <si>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</si>
  <si>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</si>
  <si>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</si>
  <si>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</si>
  <si>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</si>
  <si>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</si>
  <si>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</si>
  <si>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</si>
  <si>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</si>
  <si>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</si>
  <si>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</si>
  <si>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</si>
  <si>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</si>
  <si>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</si>
  <si>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</si>
  <si>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</si>
  <si>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</si>
  <si>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</si>
  <si>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</si>
  <si>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</si>
  <si>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</si>
  <si>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</si>
  <si>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</si>
  <si>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</si>
  <si>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</si>
  <si>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</si>
  <si>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</si>
  <si>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</si>
  <si>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</si>
  <si>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</si>
  <si>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</si>
  <si>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</si>
  <si>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</si>
  <si>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</si>
  <si>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</si>
  <si>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</si>
  <si>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</si>
  <si>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</si>
  <si>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</si>
  <si>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</si>
  <si>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</si>
  <si>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</si>
  <si>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</si>
  <si>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</si>
  <si>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</si>
  <si>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</si>
  <si>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</si>
  <si>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</si>
  <si>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</si>
  <si>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</si>
  <si>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</si>
  <si>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</si>
  <si>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</si>
  <si>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</si>
  <si>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</si>
  <si>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</si>
  <si>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</si>
  <si>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</si>
  <si>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</si>
  <si>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</si>
  <si>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</si>
  <si>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</si>
  <si>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</si>
  <si>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</si>
  <si>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</si>
  <si>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</si>
  <si>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</si>
  <si>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</si>
  <si>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</si>
  <si>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</si>
  <si>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</si>
  <si>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</si>
  <si>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</si>
  <si>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</si>
  <si>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</si>
  <si>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</si>
  <si>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</si>
  <si>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</si>
  <si>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</si>
  <si>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</si>
  <si>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</si>
  <si>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</si>
  <si>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</si>
  <si>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</si>
  <si>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</si>
  <si>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</si>
  <si>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</si>
  <si>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</si>
  <si>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</si>
  <si>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</si>
  <si>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</si>
  <si>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</si>
  <si>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</si>
  <si>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</si>
  <si>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</si>
  <si>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</si>
  <si>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</si>
  <si>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</si>
  <si>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</si>
  <si>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</si>
  <si>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</si>
  <si>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</si>
  <si>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</si>
  <si>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</si>
  <si>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</si>
  <si>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</si>
  <si>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</si>
  <si>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</si>
  <si>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</si>
  <si>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</si>
  <si>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</si>
  <si>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</si>
  <si>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</si>
  <si>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</si>
  <si>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</si>
  <si>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</si>
  <si>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</si>
  <si>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</si>
  <si>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</si>
  <si>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</si>
  <si>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</si>
  <si>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</si>
  <si>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</si>
  <si>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</si>
  <si>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</si>
  <si>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</si>
  <si>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</si>
  <si>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</si>
  <si>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</si>
  <si>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</si>
  <si>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</si>
  <si>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</si>
  <si>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</si>
  <si>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</si>
  <si>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</si>
  <si>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</si>
  <si>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</si>
  <si>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</si>
  <si>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</si>
  <si>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</si>
  <si>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</si>
  <si>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</si>
  <si>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</si>
  <si>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</si>
  <si>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</si>
  <si>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</si>
  <si>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</si>
  <si>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</si>
  <si>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</si>
  <si>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</si>
  <si>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</si>
  <si>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</si>
  <si>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</si>
  <si>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</si>
  <si>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</si>
  <si>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</si>
  <si>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</si>
  <si>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</si>
  <si>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</si>
  <si>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</si>
  <si>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</si>
  <si>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</si>
  <si>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</si>
  <si>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</si>
  <si>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</si>
  <si>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</si>
  <si>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</si>
  <si>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</si>
  <si>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</si>
  <si>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</si>
  <si>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</si>
  <si>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</si>
  <si>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</si>
  <si>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</si>
  <si>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</si>
  <si>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</si>
  <si>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</si>
  <si>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</si>
  <si>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</si>
  <si>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</si>
  <si>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</si>
  <si>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</si>
  <si>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</si>
  <si>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</si>
  <si>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</si>
  <si>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</si>
  <si>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</si>
  <si>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</si>
  <si>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</si>
  <si>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</si>
  <si>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</si>
  <si>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</si>
  <si>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</si>
  <si>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</si>
  <si>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</si>
  <si>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</si>
  <si>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</si>
  <si>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</si>
  <si>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</si>
  <si>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</si>
  <si>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</si>
  <si>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</si>
  <si>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</si>
  <si>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</si>
  <si>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</si>
  <si>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</si>
  <si>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</si>
  <si>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</si>
  <si>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</si>
  <si>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</si>
  <si>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</si>
  <si>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</si>
  <si>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</si>
  <si>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</si>
  <si>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</si>
  <si>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</si>
  <si>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</si>
  <si>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</si>
  <si>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</si>
  <si>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</si>
  <si>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</si>
  <si>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</si>
  <si>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</si>
  <si>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</si>
  <si>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</si>
  <si>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</si>
  <si>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</si>
  <si>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</si>
  <si>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</si>
  <si>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</si>
  <si>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</si>
  <si>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</si>
  <si>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</si>
  <si>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</si>
  <si>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</si>
  <si>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</si>
  <si>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</si>
  <si>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</si>
  <si>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</si>
  <si>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</si>
  <si>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</si>
  <si>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</si>
  <si>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</si>
  <si>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</si>
  <si>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</si>
  <si>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</si>
  <si>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</si>
  <si>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</si>
  <si>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</si>
  <si>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</si>
  <si>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</si>
  <si>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</si>
  <si>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</si>
  <si>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</si>
  <si>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</si>
  <si>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</si>
  <si>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</si>
  <si>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</si>
  <si>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</si>
  <si>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</si>
  <si>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</si>
  <si>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</si>
  <si>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</si>
  <si>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</si>
  <si>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</si>
  <si>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</si>
  <si>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</si>
  <si>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</si>
  <si>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</si>
  <si>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</si>
  <si>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</si>
  <si>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</si>
  <si>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</si>
  <si>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</si>
  <si>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</si>
  <si>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</si>
  <si>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</si>
  <si>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</si>
  <si>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</si>
  <si>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</si>
  <si>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</si>
  <si>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</si>
  <si>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</si>
  <si>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</si>
  <si>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</si>
  <si>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</si>
  <si>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</si>
  <si>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</si>
  <si>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</si>
  <si>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</si>
  <si>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</si>
  <si>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</si>
  <si>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</si>
  <si>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</si>
  <si>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</si>
  <si>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</si>
  <si>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</si>
  <si>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</si>
  <si>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</si>
  <si>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</si>
  <si>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</si>
  <si>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</si>
  <si>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</si>
  <si>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</si>
  <si>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</si>
  <si>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</si>
  <si>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</si>
  <si>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</si>
  <si>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</si>
  <si>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</si>
  <si>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</si>
  <si>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</si>
  <si>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</si>
  <si>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</si>
  <si>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</si>
  <si>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</si>
  <si>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</si>
  <si>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</si>
  <si>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</si>
  <si>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</si>
  <si>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</si>
  <si>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</si>
  <si>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</si>
  <si>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</si>
  <si>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</si>
  <si>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</si>
  <si>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</si>
  <si>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</si>
  <si>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</si>
  <si>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</si>
  <si>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</si>
  <si>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</si>
  <si>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</si>
  <si>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</si>
  <si>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</si>
  <si>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</si>
  <si>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</si>
  <si>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</si>
  <si>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</si>
  <si>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</si>
  <si>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</si>
  <si>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</si>
  <si>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</si>
  <si>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</si>
  <si>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</si>
  <si>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</si>
  <si>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</si>
  <si>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</si>
  <si>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</si>
  <si>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</si>
  <si>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</si>
  <si>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</si>
  <si>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</si>
  <si>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</si>
  <si>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</si>
  <si>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</si>
  <si>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</si>
  <si>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</si>
  <si>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</si>
  <si>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</si>
  <si>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</si>
  <si>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</si>
  <si>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</si>
  <si>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</si>
  <si>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</si>
  <si>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</si>
  <si>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</si>
  <si>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</si>
  <si>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</si>
  <si>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</si>
  <si>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</si>
  <si>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</si>
  <si>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</si>
  <si>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</si>
  <si>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</si>
  <si>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</si>
  <si>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</si>
  <si>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</si>
  <si>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</si>
  <si>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</si>
  <si>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</si>
  <si>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</si>
  <si>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</si>
  <si>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</si>
  <si>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</si>
  <si>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</si>
  <si>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</si>
  <si>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</si>
  <si>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</si>
  <si>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</si>
  <si>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</si>
  <si>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</si>
  <si>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</si>
  <si>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</si>
  <si>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</si>
  <si>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</si>
  <si>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</si>
  <si>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</si>
  <si>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</si>
  <si>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</si>
  <si>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</si>
  <si>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</si>
  <si>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</si>
  <si>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</si>
  <si>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</si>
  <si>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</si>
  <si>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</si>
  <si>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</si>
  <si>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</si>
  <si>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</si>
  <si>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</si>
  <si>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</si>
  <si>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</si>
  <si>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</si>
  <si>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</si>
  <si>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</si>
  <si>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</si>
  <si>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</si>
  <si>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</si>
  <si>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</si>
  <si>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</si>
  <si>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</si>
  <si>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</si>
  <si>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</si>
  <si>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</si>
  <si>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</si>
  <si>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</si>
  <si>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</si>
  <si>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</si>
  <si>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</si>
  <si>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</si>
  <si>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</si>
  <si>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</si>
  <si>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</si>
  <si>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</si>
  <si>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</si>
  <si>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</si>
  <si>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</si>
  <si>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</si>
  <si>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</si>
  <si>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</si>
  <si>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</si>
  <si>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</si>
  <si>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</si>
  <si>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</si>
  <si>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</si>
  <si>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</si>
  <si>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</si>
  <si>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</si>
  <si>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</si>
  <si>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</si>
  <si>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</si>
  <si>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</si>
  <si>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</si>
  <si>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</si>
  <si>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</si>
  <si>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</si>
  <si>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</si>
  <si>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</si>
  <si>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</si>
  <si>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</si>
  <si>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</si>
  <si>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</si>
  <si>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</si>
  <si>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</si>
  <si>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</si>
  <si>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</si>
  <si>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</si>
  <si>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</si>
  <si>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</si>
  <si>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</si>
  <si>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</si>
  <si>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</si>
  <si>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</si>
  <si>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</si>
  <si>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</si>
  <si>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</si>
  <si>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</si>
  <si>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</si>
  <si>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</si>
  <si>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</si>
  <si>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</si>
  <si>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</si>
  <si>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</si>
  <si>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</si>
  <si>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</si>
  <si>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</si>
  <si>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</si>
  <si>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</si>
  <si>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</si>
  <si>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</si>
  <si>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</si>
  <si>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</si>
  <si>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</si>
  <si>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</si>
  <si>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</si>
  <si>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</si>
  <si>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</si>
  <si>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</si>
  <si>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</si>
  <si>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</si>
  <si>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</si>
  <si>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</si>
  <si>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</si>
  <si>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</si>
  <si>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</si>
  <si>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</si>
  <si>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</si>
  <si>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</si>
  <si>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</si>
  <si>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</si>
  <si>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</si>
  <si>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</si>
  <si>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</si>
  <si>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</si>
  <si>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</si>
  <si>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</si>
  <si>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</si>
  <si>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</si>
  <si>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</si>
  <si>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</si>
  <si>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</si>
  <si>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</si>
  <si>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</si>
  <si>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</si>
  <si>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</si>
  <si>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</si>
  <si>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</si>
  <si>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</si>
  <si>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</si>
  <si>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</si>
  <si>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</si>
  <si>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</si>
  <si>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</si>
  <si>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</si>
  <si>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</si>
  <si>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</si>
  <si>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</si>
  <si>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</si>
  <si>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</si>
  <si>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</si>
  <si>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</si>
  <si>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</si>
  <si>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</si>
  <si>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</si>
  <si>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</si>
  <si>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</si>
  <si>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</si>
  <si>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</si>
  <si>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</si>
  <si>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</si>
  <si>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</si>
  <si>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</si>
  <si>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</si>
  <si>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</si>
  <si>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</si>
  <si>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</si>
  <si>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</si>
  <si>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</si>
  <si>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</si>
  <si>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</si>
  <si>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</si>
  <si>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</si>
  <si>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</si>
  <si>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</si>
  <si>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</si>
  <si>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</si>
  <si>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</si>
  <si>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</si>
  <si>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</si>
  <si>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</si>
  <si>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</si>
  <si>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</si>
  <si>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</si>
  <si>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</si>
  <si>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</si>
  <si>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</si>
  <si>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</si>
  <si>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</si>
  <si>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</si>
  <si>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</si>
  <si>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</si>
  <si>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</si>
  <si>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</si>
  <si>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</si>
  <si>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</si>
  <si>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</si>
  <si>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</si>
  <si>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</si>
  <si>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</si>
  <si>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</si>
  <si>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</si>
  <si>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</si>
  <si>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</si>
  <si>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</si>
  <si>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</si>
  <si>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</si>
  <si>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</si>
  <si>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</si>
  <si>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</si>
  <si>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</si>
  <si>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</si>
  <si>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</si>
  <si>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</si>
  <si>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</si>
  <si>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</si>
  <si>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</si>
  <si>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</si>
  <si>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</si>
  <si>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</si>
  <si>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</si>
  <si>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</si>
  <si>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</si>
  <si>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</si>
  <si>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</si>
  <si>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</si>
  <si>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</si>
  <si>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</si>
  <si>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</si>
  <si>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</si>
  <si>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</si>
  <si>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</si>
  <si>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</si>
  <si>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</si>
  <si>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</si>
  <si>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</si>
  <si>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</si>
  <si>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</si>
  <si>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</si>
  <si>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</si>
  <si>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</si>
  <si>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</si>
  <si>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</si>
  <si>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</si>
  <si>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</si>
  <si>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</si>
  <si>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</si>
  <si>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</si>
  <si>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</si>
  <si>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</si>
  <si>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</si>
  <si>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</si>
  <si>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</si>
  <si>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</si>
  <si>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</si>
  <si>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</si>
  <si>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</si>
  <si>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</si>
  <si>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</si>
  <si>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</si>
  <si>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</si>
  <si>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</si>
  <si>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</si>
  <si>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</si>
  <si>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</si>
  <si>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</si>
  <si>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</si>
  <si>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</si>
  <si>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</si>
  <si>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</si>
  <si>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</si>
  <si>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</si>
  <si>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</si>
  <si>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</si>
  <si>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</si>
  <si>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</si>
  <si>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</si>
  <si>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</si>
  <si>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</si>
  <si>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</si>
  <si>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</si>
  <si>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</si>
  <si>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</si>
  <si>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</si>
  <si>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</si>
  <si>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</si>
  <si>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</si>
  <si>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</si>
  <si>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</si>
  <si>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</si>
  <si>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</si>
  <si>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</si>
  <si>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</si>
  <si>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</si>
  <si>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</si>
  <si>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</si>
  <si>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</si>
  <si>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</si>
  <si>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</si>
  <si>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</si>
  <si>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</si>
  <si>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</si>
  <si>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</si>
  <si>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</si>
  <si>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</si>
  <si>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</si>
  <si>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</si>
  <si>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</si>
  <si>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</si>
  <si>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</si>
  <si>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</si>
  <si>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</si>
  <si>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</si>
  <si>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</si>
  <si>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</si>
  <si>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</si>
  <si>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</si>
  <si>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</si>
  <si>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</si>
  <si>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</si>
  <si>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</si>
  <si>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</si>
  <si>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</si>
  <si>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</si>
  <si>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</si>
  <si>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</si>
  <si>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</si>
  <si>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</si>
  <si>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</si>
  <si>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</si>
  <si>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</si>
  <si>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</si>
  <si>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</si>
  <si>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</si>
  <si>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</si>
  <si>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</si>
  <si>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</si>
  <si>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</si>
  <si>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</si>
  <si>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</si>
  <si>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</si>
  <si>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</si>
  <si>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</si>
  <si>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</si>
  <si>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</si>
  <si>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</si>
  <si>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</si>
  <si>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</si>
  <si>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</si>
  <si>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</si>
  <si>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</si>
  <si>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</si>
  <si>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</si>
  <si>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</si>
  <si>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</si>
  <si>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</si>
  <si>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</si>
  <si>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</si>
  <si>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</si>
  <si>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</si>
  <si>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</si>
  <si>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</si>
  <si>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</si>
  <si>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</si>
  <si>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</si>
  <si>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</si>
  <si>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</si>
  <si>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</si>
  <si>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</si>
  <si>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</si>
  <si>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</si>
  <si>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</si>
  <si>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</si>
  <si>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</si>
  <si>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</si>
  <si>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</si>
  <si>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</si>
  <si>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</si>
  <si>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</si>
  <si>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</si>
  <si>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</si>
  <si>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</si>
  <si>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</si>
  <si>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</si>
  <si>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</si>
  <si>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</si>
  <si>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</si>
  <si>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</si>
  <si>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</si>
  <si>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</si>
  <si>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</si>
  <si>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</si>
  <si>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</si>
  <si>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</si>
  <si>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</si>
  <si>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</si>
  <si>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</si>
  <si>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</si>
  <si>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</si>
  <si>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</si>
  <si>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</si>
  <si>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</si>
  <si>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</si>
  <si>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</si>
  <si>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</si>
  <si>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</si>
  <si>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</si>
  <si>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</si>
  <si>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</si>
  <si>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</si>
  <si>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</si>
  <si>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</si>
  <si>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</si>
  <si>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</si>
  <si>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</si>
  <si>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</si>
  <si>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</si>
  <si>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</si>
  <si>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</si>
  <si>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</si>
  <si>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</si>
  <si>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</si>
  <si>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</si>
  <si>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</si>
  <si>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</si>
  <si>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</si>
  <si>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</si>
  <si>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</si>
  <si>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</si>
  <si>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</si>
  <si>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</si>
  <si>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</si>
  <si>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</si>
  <si>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</si>
  <si>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</si>
  <si>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</si>
  <si>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</si>
  <si>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</si>
  <si>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</si>
  <si>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</si>
  <si>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</si>
  <si>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</si>
  <si>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</si>
  <si>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</si>
  <si>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</si>
  <si>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</si>
  <si>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</si>
  <si>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</si>
  <si>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</si>
  <si>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</si>
  <si>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</si>
  <si>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</si>
  <si>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</si>
  <si>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</si>
  <si>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</si>
  <si>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</si>
  <si>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</si>
  <si>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</si>
  <si>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</si>
  <si>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</si>
  <si>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</si>
  <si>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</si>
  <si>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</si>
  <si>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</si>
  <si>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</si>
  <si>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</si>
  <si>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</si>
  <si>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</si>
  <si>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</si>
  <si>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</si>
  <si>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</si>
  <si>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</si>
  <si>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</si>
  <si>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</si>
  <si>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</si>
  <si>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</si>
  <si>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</si>
  <si>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</si>
  <si>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</si>
  <si>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</si>
  <si>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</si>
  <si>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</si>
  <si>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</si>
  <si>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</si>
  <si>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</si>
  <si>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</si>
  <si>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</si>
  <si>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</si>
  <si>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</si>
  <si>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</si>
  <si>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</si>
  <si>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</si>
  <si>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</si>
  <si>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</si>
  <si>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</si>
  <si>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</si>
  <si>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</si>
  <si>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</si>
  <si>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</si>
  <si>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</si>
  <si>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</si>
  <si>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</si>
  <si>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</si>
  <si>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</si>
  <si>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</si>
  <si>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</si>
  <si>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</si>
  <si>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</si>
  <si>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</si>
  <si>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</si>
  <si>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</si>
  <si>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</si>
  <si>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</si>
  <si>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</si>
  <si>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</si>
  <si>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</si>
  <si>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</si>
  <si>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</si>
  <si>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</si>
  <si>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</si>
  <si>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</si>
  <si>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</si>
  <si>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</si>
  <si>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</si>
  <si>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</si>
  <si>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</si>
  <si>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</si>
  <si>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</si>
  <si>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</si>
  <si>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</si>
  <si>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</si>
  <si>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</si>
  <si>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</si>
  <si>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</si>
  <si>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</si>
  <si>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</si>
  <si>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</si>
  <si>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</si>
  <si>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</si>
  <si>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</si>
  <si>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</si>
  <si>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</si>
  <si>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</si>
  <si>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</si>
  <si>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</si>
  <si>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</si>
  <si>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</si>
  <si>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</si>
  <si>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</si>
  <si>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</si>
  <si>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</si>
  <si>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</si>
  <si>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</si>
  <si>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</si>
  <si>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</si>
  <si>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</si>
  <si>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</si>
  <si>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</si>
  <si>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</si>
  <si>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</si>
  <si>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</si>
  <si>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</si>
  <si>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</si>
  <si>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</si>
  <si>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</si>
  <si>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</si>
  <si>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</si>
  <si>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</si>
  <si>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</si>
  <si>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</si>
  <si>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</si>
  <si>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</si>
  <si>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</si>
  <si>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</si>
  <si>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</si>
  <si>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</si>
  <si>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</si>
  <si>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</si>
  <si>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</si>
  <si>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</si>
  <si>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</si>
  <si>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</si>
  <si>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</si>
  <si>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</si>
  <si>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</si>
  <si>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</si>
  <si>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</si>
  <si>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</si>
  <si>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</si>
  <si>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</si>
  <si>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</si>
  <si>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</si>
  <si>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</si>
  <si>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</si>
  <si>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</si>
  <si>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</si>
  <si>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</si>
  <si>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</si>
  <si>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</si>
  <si>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</si>
  <si>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</si>
  <si>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</si>
  <si>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</si>
  <si>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</si>
  <si>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</si>
  <si>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</si>
  <si>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</si>
  <si>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</si>
  <si>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</si>
  <si>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</si>
  <si>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</si>
  <si>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</si>
  <si>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</si>
  <si>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</si>
  <si>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</si>
  <si>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</si>
  <si>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</si>
  <si>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</si>
  <si>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</si>
  <si>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</si>
  <si>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</si>
  <si>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</si>
  <si>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</si>
  <si>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</si>
  <si>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</si>
  <si>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</si>
  <si>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</si>
  <si>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</si>
  <si>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</si>
  <si>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</si>
  <si>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</si>
  <si>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</si>
  <si>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</si>
  <si>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</si>
  <si>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</si>
  <si>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</si>
  <si>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</si>
  <si>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</si>
  <si>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</si>
  <si>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</si>
  <si>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</si>
  <si>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</si>
  <si>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</si>
  <si>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</si>
  <si>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</si>
  <si>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</si>
  <si>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</si>
  <si>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</si>
  <si>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</si>
  <si>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</si>
  <si>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</si>
  <si>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</si>
  <si>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</si>
  <si>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</si>
  <si>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</si>
  <si>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</si>
  <si>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</si>
  <si>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</si>
  <si>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</si>
  <si>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</si>
  <si>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</si>
  <si>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</si>
  <si>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</si>
  <si>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</si>
  <si>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</si>
  <si>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</si>
  <si>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</si>
  <si>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</si>
  <si>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</si>
  <si>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</si>
  <si>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</si>
  <si>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</si>
  <si>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</si>
  <si>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</si>
  <si>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</si>
  <si>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</si>
  <si>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</si>
  <si>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</si>
  <si>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</si>
  <si>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</si>
  <si>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</si>
  <si>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</si>
  <si>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</si>
  <si>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</si>
  <si>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</si>
  <si>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</si>
  <si>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</si>
  <si>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</si>
  <si>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</si>
  <si>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</si>
  <si>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</si>
  <si>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</si>
  <si>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</si>
  <si>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</si>
  <si>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</si>
  <si>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</si>
  <si>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</si>
  <si>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</si>
  <si>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</si>
  <si>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</si>
  <si>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</si>
  <si>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</si>
  <si>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</si>
  <si>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</si>
  <si>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</si>
  <si>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</si>
  <si>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</si>
  <si>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</si>
  <si>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</si>
  <si>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</si>
  <si>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</si>
  <si>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</si>
  <si>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</si>
  <si>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</si>
  <si>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</si>
  <si>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</si>
  <si>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</si>
  <si>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</si>
  <si>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</si>
  <si>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</si>
  <si>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</si>
  <si>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</si>
  <si>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</si>
  <si>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</si>
  <si>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</si>
  <si>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</si>
  <si>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</si>
  <si>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</si>
  <si>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</si>
  <si>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</si>
  <si>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</si>
  <si>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</si>
  <si>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</si>
  <si>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</si>
  <si>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</si>
  <si>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</si>
  <si>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</si>
  <si>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</si>
  <si>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</si>
  <si>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</si>
  <si>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</si>
  <si>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</si>
  <si>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</si>
  <si>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</si>
  <si>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</si>
  <si>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</si>
  <si>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</si>
  <si>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</si>
  <si>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</si>
  <si>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</si>
  <si>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</si>
  <si>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</si>
  <si>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</si>
  <si>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</si>
  <si>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</si>
  <si>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</si>
  <si>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</si>
  <si>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</si>
  <si>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</si>
  <si>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</si>
  <si>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</si>
  <si>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</si>
  <si>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</si>
  <si>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</si>
  <si>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</si>
  <si>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</si>
  <si>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</si>
  <si>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</si>
  <si>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</si>
  <si>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</si>
  <si>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</si>
  <si>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</si>
  <si>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</si>
  <si>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</si>
  <si>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</si>
  <si>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</si>
  <si>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</si>
  <si>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</si>
  <si>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</si>
  <si>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</si>
  <si>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</si>
  <si>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</si>
  <si>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</si>
  <si>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</si>
  <si>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</si>
  <si>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</si>
  <si>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</si>
  <si>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</si>
  <si>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</si>
  <si>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</si>
  <si>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</si>
  <si>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</si>
  <si>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</si>
  <si>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</si>
  <si>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</si>
  <si>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</si>
  <si>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</si>
  <si>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</si>
  <si>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</si>
  <si>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</si>
  <si>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</si>
  <si>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</si>
  <si>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</si>
  <si>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</si>
  <si>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</si>
  <si>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</si>
  <si>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</si>
  <si>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</si>
  <si>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</si>
  <si>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</si>
  <si>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</si>
  <si>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</si>
  <si>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</si>
  <si>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</si>
  <si>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</si>
  <si>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</si>
  <si>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</si>
  <si>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</si>
  <si>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</si>
  <si>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</si>
  <si>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</si>
  <si>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</si>
  <si>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</si>
  <si>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</si>
  <si>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</si>
  <si>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</si>
  <si>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</si>
  <si>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</si>
  <si>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</si>
  <si>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</si>
  <si>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</si>
  <si>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</si>
  <si>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</si>
  <si>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</si>
  <si>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</si>
  <si>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</si>
  <si>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</si>
  <si>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</si>
  <si>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</si>
  <si>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</si>
  <si>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</si>
  <si>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</si>
  <si>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</si>
  <si>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</si>
  <si>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</si>
  <si>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</si>
  <si>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</si>
  <si>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</si>
  <si>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</si>
  <si>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</si>
  <si>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</si>
  <si>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</si>
  <si>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</si>
  <si>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</si>
  <si>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</si>
  <si>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</si>
  <si>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</si>
  <si>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</si>
  <si>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</si>
  <si>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</si>
  <si>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</si>
  <si>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</si>
  <si>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</si>
  <si>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</si>
  <si>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</si>
  <si>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</si>
  <si>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</si>
  <si>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</si>
  <si>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</si>
  <si>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</si>
  <si>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</si>
  <si>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</si>
  <si>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</si>
  <si>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</si>
  <si>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</si>
  <si>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</si>
  <si>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</si>
  <si>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</si>
  <si>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</si>
  <si>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</si>
  <si>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</si>
  <si>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</si>
  <si>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</si>
  <si>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</si>
  <si>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</si>
  <si>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</si>
  <si>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</si>
  <si>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</si>
  <si>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</si>
  <si>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</si>
  <si>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</si>
  <si>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</si>
  <si>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</si>
  <si>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</si>
  <si>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</si>
  <si>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</si>
  <si>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</si>
  <si>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</si>
  <si>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</si>
  <si>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</si>
  <si>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</si>
  <si>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</si>
  <si>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</si>
  <si>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</si>
  <si>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</si>
  <si>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</si>
  <si>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</si>
  <si>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</si>
  <si>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</si>
  <si>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</si>
  <si>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</si>
  <si>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</si>
  <si>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</si>
  <si>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</si>
  <si>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</si>
  <si>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</si>
  <si>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</si>
  <si>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</si>
  <si>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</si>
  <si>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</si>
  <si>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</si>
  <si>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</si>
  <si>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</si>
  <si>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</si>
  <si>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</si>
  <si>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</si>
  <si>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</si>
  <si>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</si>
  <si>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</si>
  <si>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</si>
  <si>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</si>
  <si>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</si>
  <si>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</si>
  <si>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</si>
  <si>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</si>
  <si>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</si>
  <si>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</si>
  <si>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</si>
  <si>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</si>
  <si>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</si>
  <si>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</si>
  <si>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</si>
  <si>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</si>
  <si>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</si>
  <si>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</si>
  <si>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</si>
  <si>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</si>
  <si>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</si>
  <si>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</si>
  <si>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</si>
  <si>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</si>
  <si>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</si>
  <si>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</si>
  <si>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</si>
  <si>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</si>
  <si>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</si>
  <si>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</si>
  <si>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</si>
  <si>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</si>
  <si>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</si>
  <si>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</si>
  <si>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</si>
  <si>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</si>
  <si>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</si>
  <si>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</si>
  <si>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</si>
  <si>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</si>
  <si>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</si>
  <si>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</si>
  <si>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</si>
  <si>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</si>
  <si>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</si>
  <si>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</si>
  <si>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</si>
  <si>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</si>
  <si>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</si>
  <si>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</si>
  <si>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</si>
  <si>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</si>
  <si>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</si>
  <si>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</si>
  <si>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</si>
  <si>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</si>
  <si>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</si>
  <si>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</si>
  <si>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</si>
  <si>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</si>
  <si>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</si>
  <si>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</si>
  <si>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</si>
  <si>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</si>
  <si>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</si>
  <si>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</si>
  <si>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</si>
  <si>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</si>
  <si>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</si>
  <si>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</si>
  <si>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</si>
  <si>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</si>
  <si>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</si>
  <si>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</si>
  <si>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</si>
  <si>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</si>
  <si>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</si>
  <si>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</si>
  <si>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</si>
  <si>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</si>
  <si>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</si>
  <si>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</si>
  <si>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</si>
  <si>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</si>
  <si>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</si>
  <si>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</si>
  <si>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</si>
  <si>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</si>
  <si>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</si>
  <si>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</si>
  <si>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</si>
  <si>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</si>
  <si>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</si>
  <si>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</si>
  <si>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</si>
  <si>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</si>
  <si>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</si>
  <si>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</si>
  <si>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</si>
  <si>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</si>
  <si>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</si>
  <si>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</si>
  <si>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</si>
  <si>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</si>
  <si>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</si>
  <si>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</si>
  <si>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</si>
  <si>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</si>
  <si>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</si>
  <si>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</si>
  <si>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</si>
  <si>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</si>
  <si>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</si>
  <si>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</si>
  <si>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</si>
  <si>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</si>
  <si>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</si>
  <si>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</si>
  <si>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</si>
  <si>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</si>
  <si>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</si>
  <si>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</si>
  <si>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</si>
  <si>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</si>
  <si>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</si>
  <si>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</si>
  <si>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</si>
  <si>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</si>
  <si>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</si>
  <si>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</si>
  <si>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</si>
  <si>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</si>
  <si>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</si>
  <si>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</si>
  <si>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</si>
  <si>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</si>
  <si>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</si>
  <si>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</si>
  <si>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</si>
  <si>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</si>
  <si>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</si>
  <si>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</si>
  <si>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</si>
  <si>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</si>
  <si>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</si>
  <si>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</si>
  <si>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</si>
  <si>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</si>
  <si>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</si>
  <si>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</si>
  <si>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</si>
  <si>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</si>
  <si>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</si>
  <si>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</si>
  <si>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</si>
  <si>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</si>
  <si>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</si>
  <si>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</si>
  <si>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</si>
  <si>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</si>
  <si>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</si>
  <si>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</si>
  <si>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</si>
  <si>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</si>
  <si>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</si>
  <si>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</si>
  <si>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</si>
  <si>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</si>
  <si>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</si>
  <si>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</si>
  <si>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</si>
  <si>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</si>
  <si>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</si>
  <si>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</si>
  <si>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</si>
  <si>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</si>
  <si>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</si>
  <si>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</si>
  <si>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</si>
  <si>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</si>
  <si>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</si>
  <si>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</si>
  <si>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</si>
  <si>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</si>
  <si>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</si>
  <si>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</si>
  <si>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</si>
  <si>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</si>
  <si>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</si>
  <si>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</si>
  <si>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</si>
  <si>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</si>
  <si>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</si>
  <si>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</si>
  <si>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</si>
  <si>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</si>
  <si>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</si>
  <si>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</si>
  <si>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</si>
  <si>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</si>
  <si>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</si>
  <si>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</si>
  <si>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</si>
  <si>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</si>
  <si>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</si>
  <si>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</si>
  <si>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</si>
  <si>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</si>
  <si>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</si>
  <si>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</si>
  <si>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</si>
  <si>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</si>
  <si>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</si>
  <si>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</si>
  <si>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</si>
  <si>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</si>
  <si>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</si>
  <si>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</si>
  <si>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</si>
  <si>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</si>
  <si>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</si>
  <si>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</si>
  <si>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</si>
  <si>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</si>
  <si>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</si>
  <si>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</si>
  <si>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</si>
  <si>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</si>
  <si>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</si>
  <si>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</si>
  <si>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</si>
  <si>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</si>
  <si>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</si>
  <si>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</si>
  <si>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</si>
  <si>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</si>
  <si>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</si>
  <si>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</si>
  <si>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</si>
  <si>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</si>
  <si>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</si>
  <si>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</si>
  <si>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</si>
  <si>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</si>
  <si>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</si>
  <si>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</si>
  <si>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</si>
  <si>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</si>
  <si>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</si>
  <si>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</si>
  <si>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</si>
  <si>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</si>
  <si>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</si>
  <si>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</si>
  <si>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</si>
  <si>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</si>
  <si>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</si>
  <si>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</si>
  <si>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</si>
  <si>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</si>
  <si>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</si>
  <si>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</si>
  <si>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</si>
  <si>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</si>
  <si>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</si>
  <si>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</si>
  <si>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</si>
  <si>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</si>
  <si>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</si>
  <si>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</si>
  <si>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</si>
  <si>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</si>
  <si>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</si>
  <si>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</si>
  <si>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</si>
  <si>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</si>
  <si>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</si>
  <si>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</si>
  <si>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</si>
  <si>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</si>
  <si>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</si>
  <si>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</si>
  <si>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</si>
  <si>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</si>
  <si>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</si>
  <si>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</si>
  <si>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</si>
  <si>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</si>
  <si>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</si>
  <si>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</si>
  <si>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</si>
  <si>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</si>
  <si>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</si>
  <si>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</si>
  <si>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</si>
  <si>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</si>
  <si>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</si>
  <si>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</si>
  <si>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</si>
  <si>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</si>
  <si>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</si>
  <si>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</si>
  <si>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</si>
  <si>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</si>
  <si>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</si>
  <si>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</si>
  <si>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</si>
  <si>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</si>
  <si>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</si>
  <si>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</si>
  <si>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</si>
  <si>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</si>
  <si>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</si>
  <si>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</si>
  <si>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</si>
  <si>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</si>
  <si>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</si>
  <si>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</si>
  <si>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</si>
  <si>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</si>
  <si>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</si>
  <si>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</si>
  <si>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</si>
  <si>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</si>
  <si>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</si>
  <si>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</si>
  <si>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</si>
  <si>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</si>
  <si>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</si>
  <si>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</si>
  <si>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</si>
  <si>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</si>
  <si>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</si>
  <si>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</si>
  <si>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</si>
  <si>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</si>
  <si>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</si>
  <si>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</si>
  <si>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</si>
  <si>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</si>
  <si>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</si>
  <si>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</si>
  <si>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</si>
  <si>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</si>
  <si>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</si>
  <si>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</si>
  <si>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</si>
  <si>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</si>
  <si>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</si>
  <si>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</si>
  <si>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</si>
  <si>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</si>
  <si>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</si>
  <si>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</si>
  <si>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</si>
  <si>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</si>
  <si>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</si>
  <si>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</si>
  <si>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</si>
  <si>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</si>
  <si>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</si>
  <si>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</si>
  <si>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</si>
  <si>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</si>
  <si>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</si>
  <si>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</si>
  <si>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</si>
  <si>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</si>
  <si>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</si>
  <si>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</si>
  <si>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</si>
  <si>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</si>
  <si>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</si>
  <si>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</si>
  <si>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</si>
  <si>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</si>
  <si>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</si>
  <si>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</si>
  <si>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</si>
  <si>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</si>
  <si>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</si>
  <si>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</si>
  <si>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</si>
  <si>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</si>
  <si>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</si>
  <si>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</si>
  <si>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</si>
  <si>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</si>
  <si>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</si>
  <si>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</si>
  <si>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</si>
  <si>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</si>
  <si>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</si>
  <si>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</si>
  <si>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</si>
  <si>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</si>
  <si>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</si>
  <si>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</si>
  <si>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</si>
  <si>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</si>
  <si>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</si>
  <si>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</si>
  <si>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</si>
  <si>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</si>
  <si>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</si>
  <si>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</si>
  <si>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</si>
  <si>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</si>
  <si>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</si>
  <si>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</si>
  <si>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</si>
  <si>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</si>
  <si>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</si>
  <si>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</si>
  <si>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</si>
  <si>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</si>
  <si>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</si>
  <si>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</si>
  <si>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</si>
  <si>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</si>
  <si>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</si>
  <si>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</si>
  <si>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</si>
  <si>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</si>
  <si>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</si>
  <si>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</si>
  <si>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</si>
  <si>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</si>
  <si>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</si>
  <si>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</si>
  <si>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</si>
  <si>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</si>
  <si>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</si>
  <si>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</si>
  <si>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</si>
  <si>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</si>
  <si>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</si>
  <si>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</si>
  <si>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</si>
  <si>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</si>
  <si>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</si>
  <si>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</si>
  <si>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</si>
  <si>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</si>
  <si>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</si>
  <si>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</si>
  <si>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</si>
  <si>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</si>
  <si>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</si>
  <si>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</si>
  <si>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</si>
  <si>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</si>
  <si>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</si>
  <si>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</si>
  <si>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</si>
  <si>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</si>
  <si>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</si>
  <si>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</si>
  <si>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</si>
  <si>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</si>
  <si>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</si>
  <si>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</si>
  <si>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</si>
  <si>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</si>
  <si>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</si>
  <si>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</si>
  <si>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</si>
  <si>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</si>
  <si>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</si>
  <si>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</si>
  <si>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</si>
  <si>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</si>
  <si>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</si>
  <si>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</si>
  <si>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</si>
  <si>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</si>
  <si>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</si>
  <si>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</si>
  <si>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</si>
  <si>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</si>
  <si>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</si>
  <si>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</si>
  <si>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</si>
  <si>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</si>
  <si>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</si>
  <si>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</si>
  <si>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</si>
  <si>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</si>
  <si>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</si>
  <si>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</si>
  <si>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</si>
  <si>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</si>
  <si>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</si>
  <si>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</si>
  <si>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</si>
  <si>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</si>
  <si>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</si>
  <si>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</si>
  <si>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</si>
  <si>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</si>
  <si>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</si>
  <si>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</si>
  <si>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</si>
  <si>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</si>
  <si>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</si>
  <si>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</si>
  <si>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</si>
  <si>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</si>
  <si>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</si>
  <si>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</si>
  <si>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</si>
  <si>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</si>
  <si>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</si>
  <si>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</si>
  <si>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</si>
  <si>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</si>
  <si>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</si>
  <si>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</si>
  <si>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</si>
  <si>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</si>
  <si>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</si>
  <si>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</si>
  <si>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</si>
  <si>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</si>
  <si>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</si>
  <si>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</si>
  <si>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</si>
  <si>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</si>
  <si>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</si>
  <si>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</si>
  <si>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</si>
  <si>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</si>
  <si>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</si>
  <si>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</si>
  <si>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</si>
  <si>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</si>
  <si>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</si>
  <si>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</si>
  <si>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</si>
  <si>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</si>
  <si>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</si>
  <si>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</si>
  <si>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</si>
  <si>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</si>
  <si>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</si>
  <si>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</si>
  <si>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</si>
  <si>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</si>
  <si>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</si>
  <si>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</si>
  <si>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</si>
  <si>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</si>
  <si>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</si>
  <si>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</si>
  <si>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</si>
  <si>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</si>
  <si>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</si>
  <si>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</si>
  <si>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</si>
  <si>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</si>
  <si>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</si>
  <si>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</si>
  <si>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</si>
  <si>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</si>
  <si>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</si>
  <si>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</si>
  <si>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</si>
  <si>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</si>
  <si>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</si>
  <si>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</si>
  <si>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</si>
  <si>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</si>
  <si>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</si>
  <si>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</si>
  <si>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</si>
  <si>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</si>
  <si>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</si>
  <si>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</si>
  <si>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</si>
  <si>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</si>
  <si>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</si>
  <si>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</si>
  <si>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</si>
  <si>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</si>
  <si>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</si>
  <si>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</si>
  <si>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</si>
  <si>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</si>
  <si>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</si>
  <si>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</si>
  <si>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</si>
  <si>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</si>
  <si>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</si>
  <si>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</si>
  <si>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</si>
  <si>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</si>
  <si>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</si>
  <si>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</si>
  <si>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</si>
  <si>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</si>
  <si>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</si>
  <si>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</si>
  <si>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</si>
  <si>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</si>
  <si>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</si>
  <si>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</si>
  <si>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</si>
  <si>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</si>
  <si>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</si>
  <si>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</si>
  <si>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</si>
  <si>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</si>
  <si>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</si>
  <si>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</si>
  <si>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</si>
  <si>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</si>
  <si>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</si>
  <si>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</si>
  <si>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</si>
  <si>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</si>
  <si>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</si>
  <si>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</si>
  <si>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</si>
  <si>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</si>
  <si>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</si>
  <si>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</si>
  <si>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</si>
  <si>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</si>
  <si>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</si>
  <si>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</si>
  <si>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</si>
  <si>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</si>
  <si>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</si>
  <si>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</si>
  <si>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</si>
  <si>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</si>
  <si>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</si>
  <si>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</si>
  <si>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</si>
  <si>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</si>
  <si>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</si>
  <si>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</si>
  <si>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</si>
  <si>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</si>
  <si>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</si>
  <si>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</si>
  <si>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</si>
  <si>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</si>
  <si>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</si>
  <si>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</si>
  <si>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</si>
  <si>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</si>
  <si>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</si>
  <si>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</si>
  <si>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</si>
  <si>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</si>
  <si>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</si>
  <si>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</si>
  <si>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</si>
  <si>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</si>
  <si>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</si>
  <si>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</si>
  <si>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</si>
  <si>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</si>
  <si>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</si>
  <si>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</si>
  <si>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</si>
  <si>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</si>
  <si>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</si>
  <si>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</si>
  <si>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</si>
  <si>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</si>
  <si>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</si>
  <si>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</si>
  <si>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</si>
  <si>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</si>
  <si>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</si>
  <si>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</si>
  <si>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</si>
  <si>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</si>
  <si>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</si>
  <si>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</si>
  <si>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</si>
  <si>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</si>
  <si>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</si>
  <si>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</si>
  <si>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</si>
  <si>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</si>
  <si>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</si>
  <si>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</si>
  <si>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</si>
  <si>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</si>
  <si>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</si>
  <si>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</si>
  <si>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</si>
  <si>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</si>
  <si>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</si>
  <si>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</si>
  <si>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</si>
  <si>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</si>
  <si>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</si>
  <si>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</si>
  <si>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</si>
  <si>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</si>
  <si>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</si>
  <si>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</si>
  <si>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</si>
  <si>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</si>
  <si>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</si>
  <si>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</si>
  <si>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</si>
  <si>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</si>
  <si>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</si>
  <si>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</si>
  <si>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</si>
  <si>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</si>
  <si>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</si>
  <si>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</si>
  <si>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</si>
  <si>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</si>
  <si>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</si>
  <si>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</si>
  <si>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</si>
  <si>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</si>
  <si>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</si>
  <si>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</si>
  <si>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</si>
  <si>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</si>
  <si>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</si>
  <si>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</si>
  <si>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</si>
  <si>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</si>
  <si>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</si>
  <si>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</si>
  <si>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</si>
  <si>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</si>
  <si>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</si>
  <si>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</si>
  <si>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</si>
  <si>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</si>
  <si>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</si>
  <si>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</si>
  <si>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</si>
  <si>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</si>
  <si>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</si>
  <si>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</si>
  <si>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</si>
  <si>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</si>
  <si>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</si>
  <si>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</si>
  <si>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</si>
  <si>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</si>
  <si>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</si>
  <si>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</si>
  <si>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</si>
  <si>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</si>
  <si>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</si>
  <si>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</si>
  <si>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</si>
  <si>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</si>
  <si>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</si>
  <si>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</si>
  <si>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</si>
  <si>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</si>
  <si>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</si>
  <si>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</si>
  <si>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</si>
  <si>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</si>
  <si>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</si>
  <si>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</si>
  <si>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</si>
  <si>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</si>
  <si>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</si>
  <si>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</si>
  <si>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</si>
  <si>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</si>
  <si>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</si>
  <si>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</si>
  <si>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</si>
  <si>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</si>
  <si>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</si>
  <si>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</si>
  <si>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</si>
  <si>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</si>
  <si>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</si>
  <si>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</si>
  <si>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</si>
  <si>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</si>
  <si>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</si>
  <si>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</si>
  <si>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</si>
  <si>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</si>
  <si>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</si>
  <si>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</si>
  <si>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</si>
  <si>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</si>
  <si>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</si>
  <si>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</si>
  <si>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</si>
  <si>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</si>
  <si>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</si>
  <si>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</si>
  <si>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</si>
  <si>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</si>
  <si>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</si>
  <si>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</si>
  <si>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</si>
  <si>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</si>
  <si>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</si>
  <si>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</si>
  <si>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</si>
  <si>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</si>
  <si>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</si>
  <si>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</si>
  <si>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</si>
  <si>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</si>
  <si>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</si>
  <si>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</si>
  <si>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</si>
  <si>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</si>
  <si>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</si>
  <si>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</si>
  <si>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</si>
  <si>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</si>
  <si>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</si>
  <si>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</si>
  <si>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</si>
  <si>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</si>
  <si>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</si>
  <si>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</si>
  <si>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</si>
  <si>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</si>
  <si>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</si>
  <si>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</si>
  <si>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</si>
  <si>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</si>
  <si>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</si>
  <si>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</si>
  <si>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</si>
  <si>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</si>
  <si>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</si>
  <si>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</si>
  <si>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</si>
  <si>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</si>
  <si>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</si>
  <si>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</si>
  <si>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</si>
  <si>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</si>
  <si>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</si>
  <si>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</si>
  <si>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</si>
  <si>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</si>
  <si>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</si>
  <si>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</si>
  <si>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</si>
  <si>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</si>
  <si>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</si>
  <si>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</si>
  <si>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</si>
  <si>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</si>
  <si>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</si>
  <si>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</si>
  <si>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</si>
  <si>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</si>
  <si>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</si>
  <si>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</si>
  <si>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</si>
  <si>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</si>
  <si>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</si>
  <si>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</si>
  <si>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</si>
  <si>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</si>
  <si>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</si>
  <si>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</si>
  <si>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</si>
  <si>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</si>
  <si>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</si>
  <si>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</si>
  <si>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</si>
  <si>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</si>
  <si>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</si>
  <si>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</si>
  <si>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</si>
  <si>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</si>
  <si>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</si>
  <si>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</si>
  <si>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</si>
  <si>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</si>
  <si>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</si>
  <si>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</si>
  <si>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</si>
  <si>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</si>
  <si>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</si>
  <si>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</si>
  <si>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</si>
  <si>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</si>
  <si>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</si>
  <si>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</si>
  <si>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</si>
  <si>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</si>
  <si>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</si>
  <si>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</si>
  <si>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</si>
  <si>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</si>
  <si>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</si>
  <si>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</si>
  <si>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</si>
  <si>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</si>
  <si>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</si>
  <si>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</si>
  <si>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</si>
  <si>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</si>
  <si>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</si>
  <si>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</si>
  <si>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</si>
  <si>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</si>
  <si>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</si>
  <si>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</si>
  <si>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</si>
  <si>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</si>
  <si>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</si>
  <si>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</si>
  <si>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</si>
  <si>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</si>
  <si>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</si>
  <si>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</si>
  <si>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</si>
  <si>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</si>
  <si>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</si>
  <si>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</si>
  <si>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</si>
  <si>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</si>
  <si>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</si>
  <si>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</si>
  <si>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</si>
  <si>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</si>
  <si>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</si>
  <si>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</si>
  <si>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</si>
  <si>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</si>
  <si>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</si>
  <si>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</si>
  <si>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</si>
  <si>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</si>
  <si>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</si>
  <si>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</si>
  <si>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</si>
  <si>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</si>
  <si>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</si>
  <si>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</si>
  <si>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</si>
  <si>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</si>
  <si>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</si>
  <si>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</si>
  <si>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</si>
  <si>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</si>
  <si>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</si>
  <si>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</si>
  <si>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</si>
  <si>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</si>
  <si>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</si>
  <si>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</si>
  <si>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</si>
  <si>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</si>
  <si>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</si>
  <si>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</si>
  <si>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</si>
  <si>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</si>
  <si>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</si>
  <si>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</si>
  <si>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</si>
  <si>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</si>
  <si>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</si>
  <si>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</si>
  <si>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</si>
  <si>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</si>
  <si>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</si>
  <si>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</si>
  <si>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</si>
  <si>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</si>
  <si>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</si>
  <si>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</si>
  <si>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</si>
  <si>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</si>
  <si>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</si>
  <si>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</si>
  <si>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</si>
  <si>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</si>
  <si>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</si>
  <si>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</si>
  <si>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</si>
  <si>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</si>
  <si>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</si>
  <si>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</si>
  <si>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</si>
  <si>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</si>
  <si>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</si>
  <si>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</si>
  <si>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</si>
  <si>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</si>
  <si>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</si>
  <si>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</si>
  <si>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</si>
  <si>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</si>
  <si>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</si>
  <si>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</si>
  <si>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</si>
  <si>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</si>
  <si>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</si>
  <si>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</si>
  <si>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</si>
  <si>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</si>
  <si>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</si>
  <si>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</si>
  <si>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</si>
  <si>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</si>
  <si>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</si>
  <si>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</si>
  <si>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</si>
  <si>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</si>
  <si>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</si>
  <si>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</si>
  <si>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</si>
  <si>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</si>
  <si>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</si>
  <si>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</si>
  <si>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</si>
  <si>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</si>
  <si>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</si>
  <si>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</si>
  <si>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</si>
  <si>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</si>
  <si>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</si>
  <si>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</si>
  <si>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</si>
  <si>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</si>
  <si>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</si>
  <si>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</si>
  <si>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</si>
  <si>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</si>
  <si>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</si>
  <si>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</si>
  <si>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</si>
  <si>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</si>
  <si>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</si>
  <si>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</si>
  <si>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</si>
  <si>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</si>
  <si>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</si>
  <si>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</si>
  <si>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</si>
  <si>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</si>
  <si>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</si>
  <si>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</si>
  <si>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</si>
  <si>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</si>
  <si>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</si>
  <si>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</si>
  <si>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</si>
  <si>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</si>
  <si>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</si>
  <si>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</si>
  <si>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</si>
  <si>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</si>
  <si>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</si>
  <si>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</si>
  <si>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</si>
  <si>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</si>
  <si>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</si>
  <si>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</si>
  <si>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</si>
  <si>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</si>
  <si>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</si>
  <si>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</si>
  <si>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</si>
  <si>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</si>
  <si>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</si>
  <si>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</si>
  <si>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</si>
  <si>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</si>
  <si>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</si>
  <si>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</si>
  <si>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</si>
  <si>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</si>
  <si>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</si>
  <si>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</si>
  <si>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</si>
  <si>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</si>
  <si>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</si>
  <si>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</si>
  <si>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</si>
  <si>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</si>
  <si>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</si>
  <si>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</si>
  <si>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</si>
  <si>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</si>
  <si>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</si>
  <si>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</si>
  <si>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</si>
  <si>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</si>
  <si>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</si>
  <si>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</si>
  <si>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</si>
  <si>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</si>
  <si>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</si>
  <si>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</si>
  <si>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</si>
  <si>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</si>
  <si>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</si>
  <si>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</si>
  <si>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</si>
  <si>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</si>
  <si>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</si>
  <si>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</si>
  <si>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</si>
  <si>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</si>
  <si>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</si>
  <si>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</si>
  <si>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</si>
  <si>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</si>
  <si>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</si>
  <si>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</si>
  <si>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</si>
  <si>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</si>
  <si>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</si>
  <si>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</si>
  <si>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</si>
  <si>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</si>
  <si>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</si>
  <si>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</si>
  <si>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</si>
  <si>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</si>
  <si>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</si>
  <si>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</si>
  <si>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</si>
  <si>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</si>
  <si>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</si>
  <si>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</si>
  <si>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</si>
  <si>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</si>
  <si>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</si>
  <si>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</si>
  <si>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</si>
  <si>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</si>
  <si>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</si>
  <si>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</si>
  <si>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</si>
  <si>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</si>
  <si>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</si>
  <si>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</si>
  <si>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</si>
  <si>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</si>
  <si>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</si>
  <si>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</si>
  <si>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</si>
  <si>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</si>
  <si>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</si>
  <si>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</si>
  <si>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</si>
  <si>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</si>
  <si>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</si>
  <si>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</si>
  <si>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</si>
  <si>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</si>
  <si>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</si>
  <si>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</si>
  <si>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</si>
  <si>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</si>
  <si>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</si>
  <si>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</si>
  <si>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</si>
  <si>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</si>
  <si>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</si>
  <si>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</si>
  <si>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</si>
  <si>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</si>
  <si>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</si>
  <si>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</si>
  <si>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</si>
  <si>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</si>
  <si>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</si>
  <si>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</si>
  <si>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</si>
  <si>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</si>
  <si>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</si>
  <si>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</si>
  <si>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</si>
  <si>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</si>
  <si>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</si>
  <si>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</si>
  <si>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</si>
  <si>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</si>
  <si>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</si>
  <si>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</si>
  <si>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</si>
  <si>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</si>
  <si>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</si>
  <si>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</si>
  <si>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</si>
  <si>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</si>
  <si>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</si>
  <si>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</si>
  <si>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</si>
  <si>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</si>
  <si>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</si>
  <si>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</si>
  <si>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</si>
  <si>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</si>
  <si>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</si>
  <si>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</si>
  <si>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</si>
  <si>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</si>
  <si>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</si>
  <si>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</si>
  <si>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</si>
  <si>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</si>
  <si>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</si>
  <si>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</si>
  <si>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</si>
  <si>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</si>
  <si>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</si>
  <si>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</si>
  <si>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</si>
  <si>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</si>
  <si>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</si>
  <si>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</si>
  <si>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</si>
  <si>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</si>
  <si>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</si>
  <si>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</si>
  <si>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</si>
  <si>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</si>
  <si>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</si>
  <si>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</si>
  <si>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</si>
  <si>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</si>
  <si>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</si>
  <si>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</si>
  <si>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</si>
  <si>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</si>
  <si>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</si>
  <si>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</si>
  <si>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</si>
  <si>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</si>
  <si>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</si>
  <si>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</si>
  <si>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</si>
  <si>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</si>
  <si>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</si>
  <si>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</si>
  <si>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</si>
  <si>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</si>
  <si>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</si>
  <si>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</si>
  <si>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</si>
  <si>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</si>
  <si>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</si>
  <si>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</si>
  <si>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</si>
  <si>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</si>
  <si>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</si>
  <si>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</si>
  <si>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</si>
  <si>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</si>
  <si>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</si>
  <si>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</si>
  <si>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</si>
  <si>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</si>
  <si>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</si>
  <si>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</si>
  <si>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</si>
  <si>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</si>
  <si>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</si>
  <si>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</si>
  <si>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</si>
  <si>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</si>
  <si>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</si>
  <si>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</si>
  <si>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</si>
  <si>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</si>
  <si>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</si>
  <si>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</si>
  <si>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</si>
  <si>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</si>
  <si>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</si>
  <si>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</si>
  <si>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</si>
  <si>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</si>
  <si>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</si>
  <si>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</si>
  <si>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</si>
  <si>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</si>
  <si>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</si>
  <si>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</si>
  <si>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</si>
  <si>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</si>
  <si>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</si>
  <si>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</si>
  <si>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</si>
  <si>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</si>
  <si>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</si>
  <si>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</si>
  <si>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</si>
  <si>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</si>
  <si>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</si>
  <si>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</si>
  <si>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</si>
  <si>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</si>
  <si>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</si>
  <si>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</si>
  <si>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</si>
  <si>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</si>
  <si>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</si>
  <si>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</si>
  <si>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</si>
  <si>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</si>
  <si>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</si>
  <si>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</si>
  <si>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</si>
  <si>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</si>
  <si>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</si>
  <si>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</si>
  <si>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</si>
  <si>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</si>
  <si>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</si>
  <si>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</si>
  <si>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</si>
  <si>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</si>
  <si>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</si>
  <si>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</si>
  <si>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</si>
  <si>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</si>
  <si>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</si>
  <si>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</si>
  <si>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</si>
  <si>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</si>
  <si>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</si>
  <si>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</si>
  <si>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</si>
  <si>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</si>
  <si>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</si>
  <si>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</si>
  <si>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</si>
  <si>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</si>
  <si>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</si>
  <si>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</si>
  <si>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</si>
  <si>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</si>
  <si>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</si>
  <si>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</si>
  <si>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</si>
  <si>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</si>
  <si>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</si>
  <si>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</si>
  <si>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</si>
  <si>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</si>
  <si>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</si>
  <si>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</si>
  <si>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</si>
  <si>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</si>
  <si>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</si>
  <si>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</si>
  <si>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</si>
  <si>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</si>
  <si>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</si>
  <si>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</si>
  <si>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</si>
  <si>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</si>
  <si>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</si>
  <si>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</si>
  <si>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</si>
  <si>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</si>
  <si>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</si>
  <si>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</si>
  <si>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</si>
  <si>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</si>
  <si>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</si>
  <si>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</si>
  <si>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</si>
  <si>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</si>
  <si>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</si>
  <si>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</si>
  <si>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</si>
  <si>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</si>
  <si>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</si>
  <si>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</si>
  <si>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</si>
  <si>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</si>
  <si>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</si>
  <si>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</si>
  <si>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</si>
  <si>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</si>
  <si>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</si>
  <si>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</si>
  <si>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</si>
  <si>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</si>
  <si>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</si>
  <si>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</si>
  <si>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</si>
  <si>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</si>
  <si>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</si>
  <si>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</si>
  <si>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</si>
  <si>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</si>
  <si>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</si>
  <si>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</si>
  <si>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</si>
  <si>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</si>
  <si>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</si>
  <si>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</si>
  <si>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</si>
  <si>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</si>
  <si>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</si>
  <si>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</si>
  <si>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</si>
  <si>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</si>
  <si>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</si>
  <si>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</si>
  <si>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</si>
  <si>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</si>
  <si>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</si>
  <si>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</si>
  <si>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</si>
  <si>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</si>
  <si>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</si>
  <si>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</si>
  <si>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</si>
  <si>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</si>
  <si>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</si>
  <si>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</si>
  <si>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</si>
  <si>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</si>
  <si>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</si>
  <si>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</si>
  <si>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</si>
  <si>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</si>
  <si>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</si>
  <si>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</si>
  <si>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</si>
  <si>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</si>
  <si>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</si>
  <si>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</si>
  <si>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</si>
  <si>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</si>
  <si>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</si>
  <si>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</si>
  <si>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</si>
  <si>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</si>
  <si>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</si>
  <si>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</si>
  <si>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</si>
  <si>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</si>
  <si>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</si>
  <si>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</si>
  <si>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</si>
  <si>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</si>
  <si>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</si>
  <si>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</si>
  <si>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</si>
  <si>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</si>
  <si>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</si>
  <si>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</si>
  <si>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</si>
  <si>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</si>
  <si>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</si>
  <si>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</si>
  <si>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</si>
  <si>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</si>
  <si>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</si>
  <si>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</si>
  <si>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</si>
  <si>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</si>
  <si>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</si>
  <si>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</si>
  <si>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</si>
  <si>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</si>
  <si>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</si>
  <si>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</si>
  <si>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</si>
  <si>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</si>
  <si>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</si>
  <si>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</si>
  <si>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</si>
  <si>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</si>
  <si>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</si>
  <si>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</si>
  <si>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</si>
  <si>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</si>
  <si>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</si>
  <si>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</si>
  <si>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</si>
  <si>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</si>
  <si>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</si>
  <si>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</si>
  <si>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</si>
  <si>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</si>
  <si>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</si>
  <si>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</si>
  <si>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</si>
  <si>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</si>
  <si>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</si>
  <si>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</si>
  <si>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</si>
  <si>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</si>
  <si>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</si>
  <si>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</si>
  <si>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</si>
  <si>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</si>
  <si>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</si>
  <si>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</si>
  <si>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</si>
  <si>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</si>
  <si>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</si>
  <si>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</si>
  <si>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</si>
  <si>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</si>
  <si>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</si>
  <si>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</si>
  <si>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</si>
  <si>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</si>
  <si>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</si>
  <si>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</si>
  <si>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</si>
  <si>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</si>
  <si>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</si>
  <si>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</si>
  <si>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</si>
  <si>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</si>
  <si>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</si>
  <si>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</si>
  <si>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</si>
  <si>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</si>
  <si>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</si>
  <si>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</si>
  <si>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</si>
  <si>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</si>
  <si>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</si>
  <si>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</si>
  <si>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</si>
  <si>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</si>
  <si>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</si>
  <si>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</si>
  <si>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</si>
  <si>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</si>
  <si>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</si>
  <si>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</si>
  <si>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</si>
  <si>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</si>
  <si>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</si>
  <si>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</si>
  <si>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</si>
  <si>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</si>
  <si>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</si>
  <si>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</si>
  <si>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</si>
  <si>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</si>
  <si>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</si>
  <si>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</si>
  <si>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</si>
  <si>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</si>
  <si>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</si>
  <si>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</si>
  <si>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</si>
  <si>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</si>
  <si>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</si>
  <si>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</si>
  <si>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</si>
  <si>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</si>
  <si>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</si>
  <si>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</si>
  <si>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</si>
  <si>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</si>
  <si>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</si>
  <si>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</si>
  <si>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</si>
  <si>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</si>
  <si>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</si>
  <si>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</si>
  <si>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</si>
  <si>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</si>
  <si>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</si>
  <si>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</si>
  <si>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</si>
  <si>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</si>
  <si>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</si>
  <si>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</si>
  <si>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</si>
  <si>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</si>
  <si>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</si>
  <si>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</si>
  <si>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</si>
  <si>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</si>
  <si>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</si>
  <si>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</si>
  <si>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</si>
  <si>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</si>
  <si>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</si>
  <si>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</si>
  <si>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</si>
  <si>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</si>
  <si>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</si>
  <si>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</si>
  <si>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</si>
  <si>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</si>
  <si>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</si>
  <si>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</si>
  <si>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</si>
  <si>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</si>
  <si>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</si>
  <si>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</si>
  <si>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</si>
  <si>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</si>
  <si>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</si>
  <si>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</si>
  <si>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</si>
  <si>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</si>
  <si>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</si>
  <si>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</si>
  <si>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</si>
  <si>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</si>
  <si>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</si>
  <si>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</si>
  <si>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</si>
  <si>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</si>
  <si>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</si>
  <si>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</si>
  <si>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</si>
  <si>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</si>
  <si>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</si>
  <si>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</si>
  <si>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</si>
  <si>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</si>
  <si>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</si>
  <si>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</si>
  <si>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</si>
  <si>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</si>
  <si>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</si>
  <si>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</si>
  <si>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</si>
  <si>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</si>
  <si>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</si>
  <si>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</si>
  <si>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</si>
  <si>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</si>
  <si>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</si>
  <si>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</si>
  <si>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</si>
  <si>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</si>
  <si>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</si>
  <si>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</si>
  <si>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</si>
  <si>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</si>
  <si>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</si>
  <si>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</si>
  <si>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</si>
  <si>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</si>
  <si>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</si>
  <si>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</si>
  <si>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</si>
  <si>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</si>
  <si>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</si>
  <si>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</si>
  <si>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</si>
  <si>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</si>
  <si>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</si>
  <si>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</si>
  <si>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</si>
  <si>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</si>
  <si>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</si>
  <si>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</si>
  <si>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</si>
  <si>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</si>
  <si>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</si>
  <si>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</si>
  <si>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</si>
  <si>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</si>
  <si>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</si>
  <si>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</si>
  <si>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</si>
  <si>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</si>
  <si>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</si>
  <si>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</si>
  <si>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</si>
  <si>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</si>
  <si>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</si>
  <si>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</si>
  <si>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</si>
  <si>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</si>
  <si>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</si>
  <si>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</si>
  <si>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</si>
  <si>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</si>
  <si>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</si>
  <si>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</si>
  <si>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</si>
  <si>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</si>
  <si>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</si>
  <si>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</si>
  <si>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</si>
  <si>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</si>
  <si>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</si>
  <si>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</si>
  <si>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</si>
  <si>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</si>
  <si>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</si>
  <si>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</si>
  <si>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</si>
  <si>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</si>
  <si>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</si>
  <si>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</si>
  <si>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</si>
  <si>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</si>
  <si>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</si>
  <si>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</si>
  <si>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</si>
  <si>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</si>
  <si>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</si>
  <si>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</si>
  <si>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</si>
  <si>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</si>
  <si>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</si>
  <si>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</si>
  <si>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</si>
  <si>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</si>
  <si>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</si>
  <si>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</si>
  <si>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</si>
  <si>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</si>
  <si>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</si>
  <si>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</si>
  <si>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</si>
  <si>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</si>
  <si>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</si>
  <si>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</si>
  <si>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</si>
  <si>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</si>
  <si>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</si>
  <si>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</si>
  <si>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</si>
  <si>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</si>
  <si>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</si>
  <si>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</si>
  <si>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</si>
  <si>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</si>
  <si>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</si>
  <si>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</si>
  <si>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</si>
  <si>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</si>
  <si>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</si>
  <si>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</si>
  <si>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</si>
  <si>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</si>
  <si>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</si>
  <si>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</si>
  <si>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</si>
  <si>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</si>
  <si>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</si>
  <si>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</si>
  <si>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</si>
  <si>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</si>
  <si>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</si>
  <si>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</si>
  <si>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</si>
  <si>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</si>
  <si>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</si>
  <si>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</si>
  <si>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</si>
  <si>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</si>
  <si>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</si>
  <si>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</si>
  <si>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</si>
  <si>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</si>
  <si>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</si>
  <si>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</si>
  <si>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</si>
  <si>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</si>
  <si>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</si>
  <si>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</si>
  <si>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</si>
  <si>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</si>
  <si>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</si>
  <si>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</si>
  <si>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</si>
  <si>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</si>
  <si>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</si>
  <si>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</si>
  <si>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</si>
  <si>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</si>
  <si>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</si>
  <si>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</si>
  <si>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</si>
  <si>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</si>
  <si>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</si>
  <si>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</si>
  <si>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</si>
  <si>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</si>
  <si>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</si>
  <si>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</si>
  <si>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</si>
  <si>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</si>
  <si>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</si>
  <si>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</si>
  <si>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</si>
  <si>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</si>
  <si>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</si>
  <si>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</si>
  <si>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</si>
  <si>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</si>
  <si>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</si>
  <si>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</si>
  <si>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</si>
  <si>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</si>
  <si>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</si>
  <si>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</si>
  <si>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</si>
  <si>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</si>
  <si>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</si>
  <si>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</si>
  <si>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</si>
  <si>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</si>
  <si>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</si>
  <si>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</si>
  <si>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</si>
  <si>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</si>
  <si>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</si>
  <si>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</si>
  <si>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</si>
  <si>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</si>
  <si>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</si>
  <si>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</si>
  <si>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</si>
  <si>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</si>
  <si>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</si>
  <si>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</si>
  <si>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</si>
  <si>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</si>
  <si>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</si>
  <si>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</si>
  <si>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</si>
  <si>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</si>
  <si>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</si>
  <si>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</si>
  <si>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</si>
  <si>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</si>
  <si>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</si>
  <si>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</si>
  <si>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</si>
  <si>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</si>
  <si>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</si>
  <si>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</si>
  <si>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</si>
  <si>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</si>
  <si>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</si>
  <si>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</si>
  <si>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</si>
  <si>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</si>
  <si>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</si>
  <si>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</si>
  <si>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</si>
  <si>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</si>
  <si>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</si>
  <si>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</si>
  <si>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</si>
  <si>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</si>
  <si>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</si>
  <si>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</si>
  <si>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</si>
  <si>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</si>
  <si>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</si>
  <si>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</si>
  <si>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</si>
  <si>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</si>
  <si>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</si>
  <si>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</si>
  <si>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</si>
  <si>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</si>
  <si>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</si>
  <si>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</si>
  <si>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</si>
  <si>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</si>
  <si>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</si>
  <si>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</si>
  <si>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</si>
  <si>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</si>
  <si>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</si>
  <si>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</si>
  <si>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</si>
  <si>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</si>
  <si>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</si>
  <si>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</si>
  <si>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</si>
  <si>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</si>
  <si>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</si>
  <si>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</si>
  <si>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</si>
  <si>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</si>
  <si>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</si>
  <si>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</si>
  <si>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</si>
  <si>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</si>
  <si>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</si>
  <si>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</si>
  <si>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</si>
  <si>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</si>
  <si>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</si>
  <si>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</si>
  <si>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</si>
  <si>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</si>
  <si>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</si>
  <si>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</si>
  <si>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</si>
  <si>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</si>
  <si>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</si>
  <si>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</si>
  <si>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</si>
  <si>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</si>
  <si>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</si>
  <si>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</si>
  <si>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</si>
  <si>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</si>
  <si>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</si>
  <si>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</si>
  <si>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</si>
  <si>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</si>
  <si>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</si>
  <si>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</si>
  <si>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</si>
  <si>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</si>
  <si>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</si>
  <si>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</si>
  <si>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</si>
  <si>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</si>
  <si>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</si>
  <si>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</si>
  <si>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</si>
  <si>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</si>
  <si>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</si>
  <si>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</si>
  <si>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</si>
  <si>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</si>
  <si>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</si>
  <si>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</si>
  <si>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</si>
  <si>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</si>
  <si>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</si>
  <si>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</si>
  <si>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</si>
  <si>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</si>
  <si>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</si>
  <si>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</si>
  <si>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</si>
  <si>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</si>
  <si>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</si>
  <si>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</si>
  <si>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</si>
  <si>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</si>
  <si>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</si>
  <si>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</si>
  <si>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</si>
  <si>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</si>
  <si>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</si>
  <si>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</si>
  <si>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</si>
  <si>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</si>
  <si>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</si>
  <si>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</si>
  <si>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</si>
  <si>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</si>
  <si>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</si>
  <si>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</si>
  <si>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</si>
  <si>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</si>
  <si>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</si>
  <si>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</si>
  <si>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</si>
  <si>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</si>
  <si>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</si>
  <si>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</si>
  <si>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</si>
  <si>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</si>
  <si>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</si>
  <si>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</si>
  <si>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</si>
  <si>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</si>
  <si>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</si>
  <si>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</si>
  <si>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</si>
  <si>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</si>
  <si>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</si>
  <si>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</si>
  <si>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</si>
  <si>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</si>
  <si>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</si>
  <si>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</si>
  <si>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</si>
  <si>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</si>
  <si>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</si>
  <si>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</si>
  <si>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</si>
  <si>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</si>
  <si>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</si>
  <si>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</si>
  <si>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</si>
  <si>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</si>
  <si>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</si>
  <si>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</si>
  <si>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</si>
  <si>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</si>
  <si>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</si>
  <si>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</si>
  <si>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</si>
  <si>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</si>
  <si>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</si>
  <si>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</si>
  <si>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</si>
  <si>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</si>
  <si>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</si>
  <si>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</si>
  <si>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</si>
  <si>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</si>
  <si>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</si>
  <si>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</si>
  <si>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</si>
  <si>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</si>
  <si>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</si>
  <si>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</si>
  <si>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</si>
  <si>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</si>
  <si>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</si>
  <si>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</si>
  <si>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</si>
  <si>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</si>
  <si>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</si>
  <si>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</si>
  <si>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</si>
  <si>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</si>
  <si>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</si>
  <si>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</si>
  <si>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</si>
  <si>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</si>
  <si>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</si>
  <si>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</si>
  <si>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</si>
  <si>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</si>
  <si>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</si>
  <si>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</si>
  <si>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</si>
  <si>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</si>
  <si>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</si>
  <si>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</si>
  <si>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</si>
  <si>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</si>
  <si>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</si>
  <si>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</si>
  <si>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</si>
  <si>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</si>
  <si>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</si>
  <si>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</si>
  <si>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</si>
  <si>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</si>
  <si>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</si>
  <si>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</si>
  <si>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</si>
  <si>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</si>
  <si>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</si>
  <si>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</si>
  <si>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</si>
  <si>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</si>
  <si>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</si>
  <si>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</si>
  <si>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</si>
  <si>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</si>
  <si>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</si>
  <si>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</si>
  <si>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</si>
  <si>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</si>
  <si>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</si>
  <si>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</si>
  <si>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</si>
  <si>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</si>
  <si>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</si>
  <si>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</si>
  <si>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</si>
  <si>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</si>
  <si>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</si>
  <si>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</si>
  <si>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</si>
  <si>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</si>
  <si>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</si>
  <si>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</si>
  <si>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</si>
  <si>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</si>
  <si>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</si>
  <si>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</si>
  <si>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</si>
  <si>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</si>
  <si>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</si>
  <si>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</si>
  <si>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</si>
  <si>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</si>
  <si>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</si>
  <si>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</si>
  <si>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</si>
  <si>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</si>
  <si>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</si>
  <si>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</si>
  <si>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</si>
  <si>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</si>
  <si>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</si>
  <si>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</si>
  <si>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</si>
  <si>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</si>
  <si>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</si>
  <si>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</si>
  <si>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</si>
  <si>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</si>
  <si>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</si>
  <si>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</si>
  <si>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</si>
  <si>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</si>
  <si>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</si>
  <si>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</si>
  <si>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</si>
  <si>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</si>
  <si>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</si>
  <si>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</si>
  <si>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</si>
  <si>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</si>
  <si>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</si>
  <si>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</si>
  <si>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</si>
  <si>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</si>
  <si>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</si>
  <si>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</si>
  <si>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</si>
  <si>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</si>
  <si>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</si>
  <si>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</si>
  <si>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</si>
  <si>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</si>
  <si>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</si>
  <si>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</si>
  <si>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</si>
  <si>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</si>
  <si>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</si>
  <si>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</si>
  <si>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</si>
  <si>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</si>
  <si>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</si>
  <si>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</si>
  <si>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</si>
  <si>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</si>
  <si>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</si>
  <si>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</si>
  <si>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</si>
  <si>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</si>
  <si>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</si>
  <si>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</si>
  <si>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</si>
  <si>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</si>
  <si>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</si>
  <si>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</si>
  <si>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</si>
  <si>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</si>
  <si>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</si>
  <si>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</si>
  <si>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</si>
  <si>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</si>
  <si>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</si>
  <si>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</si>
  <si>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</si>
  <si>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</si>
  <si>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</si>
  <si>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</si>
  <si>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</si>
  <si>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</si>
  <si>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</si>
  <si>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</si>
  <si>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</si>
  <si>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</si>
  <si>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</si>
  <si>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</si>
  <si>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</si>
  <si>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</si>
  <si>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</si>
  <si>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</si>
  <si>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</si>
  <si>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</si>
  <si>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</si>
  <si>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</si>
  <si>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</si>
  <si>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</si>
  <si>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</si>
  <si>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</si>
  <si>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</si>
  <si>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</si>
  <si>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</si>
  <si>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</si>
  <si>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</si>
  <si>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</si>
  <si>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</si>
  <si>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</si>
  <si>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</si>
  <si>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</si>
  <si>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</si>
  <si>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</si>
  <si>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</si>
  <si>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</si>
  <si>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</si>
  <si>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</si>
  <si>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</si>
  <si>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</si>
  <si>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</si>
  <si>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</si>
  <si>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</si>
  <si>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</si>
  <si>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</si>
  <si>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</si>
  <si>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</si>
  <si>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</si>
  <si>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</si>
  <si>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</si>
  <si>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</si>
  <si>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</si>
  <si>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</si>
  <si>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</si>
  <si>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</si>
  <si>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</si>
  <si>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</si>
  <si>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</si>
  <si>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</si>
  <si>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</si>
  <si>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</si>
  <si>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</si>
  <si>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</si>
  <si>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</si>
  <si>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</si>
  <si>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</si>
  <si>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</si>
  <si>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</si>
  <si>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</si>
  <si>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</si>
  <si>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</si>
  <si>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</si>
  <si>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</si>
  <si>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</si>
  <si>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</si>
  <si>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</si>
  <si>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</si>
  <si>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</si>
  <si>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</si>
  <si>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</si>
  <si>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</si>
  <si>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</si>
  <si>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</si>
  <si>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</si>
  <si>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</si>
  <si>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</si>
  <si>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</si>
  <si>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</si>
  <si>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</si>
  <si>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</si>
  <si>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</si>
  <si>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</si>
  <si>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</si>
  <si>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</si>
  <si>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</si>
  <si>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</si>
  <si>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</si>
  <si>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</si>
  <si>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</si>
  <si>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</si>
  <si>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</si>
  <si>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</si>
  <si>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</si>
  <si>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</si>
  <si>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</si>
  <si>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</si>
  <si>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</si>
  <si>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</si>
  <si>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</si>
  <si>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</si>
  <si>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</si>
  <si>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</si>
  <si>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</si>
  <si>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</si>
  <si>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</si>
  <si>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</si>
  <si>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</si>
  <si>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</si>
  <si>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</si>
  <si>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</si>
  <si>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</si>
  <si>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</si>
  <si>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</si>
  <si>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</si>
  <si>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</si>
  <si>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</si>
  <si>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</si>
  <si>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</si>
  <si>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</si>
  <si>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</si>
  <si>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</si>
  <si>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</si>
  <si>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</si>
  <si>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</si>
  <si>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</si>
  <si>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</si>
  <si>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</si>
  <si>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</si>
  <si>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</si>
  <si>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</si>
  <si>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</si>
  <si>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</si>
  <si>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</si>
  <si>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</si>
  <si>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</si>
  <si>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</si>
  <si>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</si>
  <si>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</si>
  <si>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</si>
  <si>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</si>
  <si>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</si>
  <si>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</si>
  <si>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</si>
  <si>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</si>
  <si>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</si>
  <si>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</si>
  <si>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IIL Invoice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</si>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</sst>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228" workbookViewId="0">
      <selection activeCell="A2239" sqref="A2239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9"/>
      <c r="B1" s="759"/>
      <c r="C1" s="759"/>
      <c r="D1" s="759"/>
      <c r="E1" s="760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1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2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2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2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3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4" t="s">
        <v>3196</v>
      </c>
      <c r="F1120" s="764"/>
      <c r="G1120" s="764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5" t="s">
        <v>4117</v>
      </c>
      <c r="B1490" s="767"/>
      <c r="C1490" s="769" t="s">
        <v>4118</v>
      </c>
      <c r="D1490" s="771"/>
      <c r="E1490" s="771"/>
    </row>
    <row r="1491" spans="1:5" ht="26.45" customHeight="1" x14ac:dyDescent="0.25">
      <c r="A1491" s="766"/>
      <c r="B1491" s="768"/>
      <c r="C1491" s="770"/>
      <c r="D1491" s="772"/>
      <c r="E1491" s="772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3" t="s">
        <v>4925</v>
      </c>
      <c r="D1803" s="773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4" t="s">
        <v>5164</v>
      </c>
      <c r="I1893" s="774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5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5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6" t="s">
        <v>5481</v>
      </c>
      <c r="E2010" s="777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8" t="s">
        <v>5573</v>
      </c>
      <c r="G2048" s="778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8" t="s">
        <v>5904</v>
      </c>
      <c r="D2183" s="758"/>
      <c r="E2183" s="758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5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6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6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7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9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9"/>
      <c r="B2303" s="63" t="s">
        <v>6193</v>
      </c>
      <c r="C2303" s="241"/>
      <c r="D2303" s="289"/>
      <c r="E2303" s="200"/>
    </row>
    <row r="2304" spans="1:5" ht="20.25" customHeight="1" x14ac:dyDescent="0.3">
      <c r="A2304" s="779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80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80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1" t="s">
        <v>6516</v>
      </c>
      <c r="E2443" s="781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2" t="s">
        <v>6524</v>
      </c>
      <c r="C2446" s="782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3" t="s">
        <v>8123</v>
      </c>
      <c r="C2687" s="783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4" t="s">
        <v>7380</v>
      </c>
      <c r="B1" s="785"/>
      <c r="C1" s="541"/>
      <c r="D1" s="784" t="s">
        <v>7379</v>
      </c>
      <c r="E1" s="785"/>
      <c r="F1" s="541"/>
      <c r="G1" s="784" t="s">
        <v>7370</v>
      </c>
      <c r="H1" s="785"/>
      <c r="I1" s="541"/>
      <c r="J1" s="784" t="s">
        <v>7364</v>
      </c>
      <c r="K1" s="785"/>
      <c r="L1" s="541"/>
      <c r="M1" s="784" t="s">
        <v>7351</v>
      </c>
      <c r="N1" s="785"/>
      <c r="O1" s="541"/>
      <c r="P1" s="784" t="s">
        <v>7350</v>
      </c>
      <c r="Q1" s="785"/>
      <c r="R1" s="541"/>
      <c r="S1" s="784" t="s">
        <v>7340</v>
      </c>
      <c r="T1" s="785"/>
      <c r="U1" s="541"/>
      <c r="V1" s="784" t="s">
        <v>7316</v>
      </c>
      <c r="W1" s="785"/>
      <c r="X1" s="541"/>
      <c r="Y1" s="784" t="s">
        <v>7301</v>
      </c>
      <c r="Z1" s="785"/>
      <c r="AA1" s="541"/>
      <c r="AB1" s="784" t="s">
        <v>7298</v>
      </c>
      <c r="AC1" s="785"/>
      <c r="AD1" s="541"/>
      <c r="AE1" s="784" t="s">
        <v>7295</v>
      </c>
      <c r="AF1" s="785"/>
      <c r="AG1" s="541"/>
      <c r="AH1" s="784" t="s">
        <v>7282</v>
      </c>
      <c r="AI1" s="785"/>
      <c r="AJ1" s="541"/>
      <c r="AK1" s="784" t="s">
        <v>7262</v>
      </c>
      <c r="AL1" s="785"/>
      <c r="AM1" s="541"/>
      <c r="AN1" s="784" t="s">
        <v>7258</v>
      </c>
      <c r="AO1" s="785"/>
      <c r="AP1" s="541"/>
      <c r="AQ1" s="784" t="s">
        <v>7255</v>
      </c>
      <c r="AR1" s="785"/>
      <c r="AS1" s="541"/>
      <c r="AT1" s="784" t="s">
        <v>7185</v>
      </c>
      <c r="AU1" s="785"/>
      <c r="AV1" s="541"/>
      <c r="AW1" s="784" t="s">
        <v>7186</v>
      </c>
      <c r="AX1" s="785"/>
      <c r="AY1" s="542"/>
      <c r="AZ1" s="784" t="s">
        <v>7187</v>
      </c>
      <c r="BA1" s="785"/>
      <c r="BC1" s="784" t="s">
        <v>7188</v>
      </c>
      <c r="BD1" s="785"/>
      <c r="BE1" s="542"/>
      <c r="BF1" s="784" t="s">
        <v>7189</v>
      </c>
      <c r="BG1" s="785"/>
      <c r="BI1" s="784" t="s">
        <v>7190</v>
      </c>
      <c r="BJ1" s="785"/>
      <c r="BK1" s="543"/>
      <c r="BL1" s="788" t="s">
        <v>7191</v>
      </c>
      <c r="BM1" s="789"/>
      <c r="BN1" s="543"/>
      <c r="BO1" s="543"/>
      <c r="BP1" s="788" t="s">
        <v>7191</v>
      </c>
      <c r="BQ1" s="789"/>
      <c r="BS1" s="788" t="s">
        <v>7192</v>
      </c>
      <c r="BT1" s="789"/>
      <c r="BV1" s="788" t="s">
        <v>7192</v>
      </c>
      <c r="BW1" s="789"/>
      <c r="BY1" s="788" t="s">
        <v>7192</v>
      </c>
      <c r="BZ1" s="789"/>
    </row>
    <row r="2" spans="1:78" s="449" customFormat="1" ht="18" customHeight="1" x14ac:dyDescent="0.35">
      <c r="A2" s="786"/>
      <c r="B2" s="787"/>
      <c r="C2" s="544"/>
      <c r="D2" s="786"/>
      <c r="E2" s="787"/>
      <c r="F2" s="544"/>
      <c r="G2" s="786"/>
      <c r="H2" s="787"/>
      <c r="I2" s="544"/>
      <c r="J2" s="786"/>
      <c r="K2" s="787"/>
      <c r="L2" s="544"/>
      <c r="M2" s="786"/>
      <c r="N2" s="787"/>
      <c r="O2" s="544"/>
      <c r="P2" s="786"/>
      <c r="Q2" s="787"/>
      <c r="R2" s="544"/>
      <c r="S2" s="786"/>
      <c r="T2" s="787"/>
      <c r="U2" s="544"/>
      <c r="V2" s="786"/>
      <c r="W2" s="787"/>
      <c r="X2" s="544"/>
      <c r="Y2" s="786"/>
      <c r="Z2" s="787"/>
      <c r="AA2" s="544"/>
      <c r="AB2" s="786"/>
      <c r="AC2" s="787"/>
      <c r="AD2" s="544"/>
      <c r="AE2" s="786"/>
      <c r="AF2" s="787"/>
      <c r="AG2" s="544"/>
      <c r="AH2" s="786"/>
      <c r="AI2" s="787"/>
      <c r="AJ2" s="544"/>
      <c r="AK2" s="786"/>
      <c r="AL2" s="787"/>
      <c r="AM2" s="544"/>
      <c r="AN2" s="786"/>
      <c r="AO2" s="787"/>
      <c r="AP2" s="544"/>
      <c r="AQ2" s="786"/>
      <c r="AR2" s="787"/>
      <c r="AS2" s="544"/>
      <c r="AT2" s="786"/>
      <c r="AU2" s="787"/>
      <c r="AV2" s="544"/>
      <c r="AW2" s="786"/>
      <c r="AX2" s="787"/>
      <c r="AY2" s="545"/>
      <c r="AZ2" s="786"/>
      <c r="BA2" s="787"/>
      <c r="BC2" s="786"/>
      <c r="BD2" s="787"/>
      <c r="BE2" s="545"/>
      <c r="BF2" s="786"/>
      <c r="BG2" s="787"/>
      <c r="BI2" s="786"/>
      <c r="BJ2" s="787"/>
      <c r="BK2" s="546"/>
      <c r="BL2" s="790"/>
      <c r="BM2" s="791"/>
      <c r="BN2" s="546"/>
      <c r="BO2" s="546"/>
      <c r="BP2" s="790"/>
      <c r="BQ2" s="791"/>
      <c r="BS2" s="790"/>
      <c r="BT2" s="791"/>
      <c r="BV2" s="790"/>
      <c r="BW2" s="791"/>
      <c r="BY2" s="790"/>
      <c r="BZ2" s="791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37"/>
  <sheetViews>
    <sheetView tabSelected="1" zoomScale="120" zoomScaleNormal="120" workbookViewId="0">
      <pane ySplit="2" topLeftCell="A387" activePane="bottomLeft" state="frozen"/>
      <selection pane="bottomLeft" activeCell="E394" sqref="E394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2" t="s">
        <v>7387</v>
      </c>
      <c r="B1" s="792"/>
      <c r="C1" s="792"/>
      <c r="D1" s="792"/>
      <c r="E1" s="792"/>
      <c r="F1" s="792"/>
      <c r="G1" s="792"/>
      <c r="I1" s="792" t="s">
        <v>7489</v>
      </c>
      <c r="J1" s="792"/>
      <c r="K1" s="792"/>
      <c r="L1" s="792"/>
      <c r="M1" s="792"/>
      <c r="N1" s="792"/>
      <c r="O1" s="792"/>
      <c r="R1" s="793" t="s">
        <v>7529</v>
      </c>
      <c r="S1" s="793"/>
      <c r="T1" s="793"/>
      <c r="U1" s="793"/>
      <c r="V1" s="793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7">
        <v>45160</v>
      </c>
      <c r="B3" s="713"/>
      <c r="C3" s="713"/>
      <c r="D3" s="708" t="s">
        <v>7386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7386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SUM(E154:E1011)</f>
        <v>72071640.849999994</v>
      </c>
      <c r="Q4" s="373">
        <f>P4+P5</f>
        <v>147990673.14999998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7388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SUM(M93:M1906)</f>
        <v>75919032.299999997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7371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7372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7373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2"/>
        <v>8510000</v>
      </c>
      <c r="P8" s="693">
        <f>SUM(E:E)</f>
        <v>119003258.84999999</v>
      </c>
      <c r="Q8" s="9">
        <f>SUM(M:M)</f>
        <v>99606036.629999995</v>
      </c>
      <c r="R8" s="579">
        <v>45275</v>
      </c>
      <c r="S8" s="11" t="s">
        <v>7532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7374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2"/>
        <v>8010000</v>
      </c>
      <c r="P9" s="693">
        <f>SUM(F:F)</f>
        <v>122989668</v>
      </c>
      <c r="Q9" s="9">
        <f>SUM(N:N)</f>
        <v>106145942</v>
      </c>
      <c r="R9" s="579">
        <v>45276</v>
      </c>
      <c r="S9" s="11" t="s">
        <v>7532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7375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7375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2"/>
        <v>7010000</v>
      </c>
      <c r="P11" s="373">
        <f>P9-P8</f>
        <v>3986409.150000006</v>
      </c>
      <c r="Q11" s="373">
        <f>Q9-Q8</f>
        <v>6539905.3700000048</v>
      </c>
      <c r="R11" s="579">
        <v>45276</v>
      </c>
      <c r="S11" s="11" t="s">
        <v>7532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7386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7386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7375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7376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7377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7381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7390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7389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7396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7395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7397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7398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7399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7400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7401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7415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7408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7402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7411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7403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7404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7407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7405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7406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7406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7409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7412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7413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7414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7381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7418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7435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7431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7432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7433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7436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7434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7395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7431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7437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7406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7374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7436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7436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7439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7442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7440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7441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7418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7436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7445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7446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7447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7381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7448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7386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7386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7451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7452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7453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7454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7455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7456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7457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7458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7459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7460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7461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7461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7464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7462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7463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7465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7467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7467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7466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7388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7468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7470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7469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7467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7473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7463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7388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7472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7471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7475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7476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7473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7477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7482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7485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7467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7487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7388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7488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7467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7495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7487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7388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7485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7510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7510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7510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7510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7510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7501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7541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7502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7503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7504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7505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7998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7508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7507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7506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7509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7514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7515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7515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7516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7520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7431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7521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7505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7522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7404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7542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7559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7471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7564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7579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7471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7579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7595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7625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7627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7632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7633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7579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7635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7640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7639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7645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7646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7647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7647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7657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7658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7662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7658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7579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7535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7666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7668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7674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7471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7505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7677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7625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7690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7579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7694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7436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7505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7505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7708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7708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7505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7712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7719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7712</v>
      </c>
      <c r="E188" s="709">
        <v>100000</v>
      </c>
      <c r="F188" s="709"/>
      <c r="G188" s="711">
        <f t="shared" ref="G188:G363" si="11">G187-E188+F188</f>
        <v>9800000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7727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7727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7579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7730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7731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7735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7736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7737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7736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7736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7762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7627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7471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7764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7772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7712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7776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7787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7787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7736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7807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7645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7795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7805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7809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7808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7827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7812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7795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7813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7814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7736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7815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7816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7817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7795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7821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7822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7813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7825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7826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7828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7826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7795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7807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7839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7840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7842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7843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7845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8012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7795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7825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7736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7847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7736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7736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7736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7852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7853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7853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7854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7855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7856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7857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7857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7431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7859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7404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7860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7861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7862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7864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7864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7865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7866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7867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7868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7867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7869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7872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7873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7471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7874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7867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7852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7876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7878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7861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7727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7867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7879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7467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7853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7886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7887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7891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7892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7505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7896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7868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7505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7867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7374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7867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7910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7912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7867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7913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7865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7868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7916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7918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7867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7919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7505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7374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7865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7951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7867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7952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7505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7956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7999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7999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7999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7999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7374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7505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7972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8000</v>
      </c>
      <c r="D326" s="719" t="s">
        <v>7505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8000</v>
      </c>
      <c r="D327" s="719" t="s">
        <v>7505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7967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7968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7867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8001</v>
      </c>
      <c r="C332" s="739" t="s">
        <v>8024</v>
      </c>
      <c r="D332" s="719" t="s">
        <v>8023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8031</v>
      </c>
      <c r="C333" s="739"/>
      <c r="D333" s="719" t="s">
        <v>8025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8026</v>
      </c>
      <c r="C334" s="739" t="s">
        <v>8026</v>
      </c>
      <c r="D334" s="719" t="s">
        <v>7505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8031</v>
      </c>
      <c r="C335" s="739" t="s">
        <v>8027</v>
      </c>
      <c r="D335" s="719" t="s">
        <v>8028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8001</v>
      </c>
      <c r="C336" s="739" t="s">
        <v>8024</v>
      </c>
      <c r="D336" s="719" t="s">
        <v>8023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8026</v>
      </c>
      <c r="C337" s="739" t="s">
        <v>8026</v>
      </c>
      <c r="D337" s="719" t="s">
        <v>7505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8143</v>
      </c>
      <c r="C338" s="739" t="s">
        <v>8075</v>
      </c>
      <c r="D338" s="719" t="s">
        <v>8076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8026</v>
      </c>
      <c r="C339" s="739"/>
      <c r="D339" s="719" t="s">
        <v>7505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8026</v>
      </c>
      <c r="C340" s="739"/>
      <c r="D340" s="719" t="s">
        <v>7505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8071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8098</v>
      </c>
      <c r="C343" s="739" t="s">
        <v>8016</v>
      </c>
      <c r="D343" s="719" t="s">
        <v>8101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7374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8103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8112</v>
      </c>
      <c r="C346" s="739" t="s">
        <v>8111</v>
      </c>
      <c r="D346" s="719" t="s">
        <v>8110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8030</v>
      </c>
      <c r="C347" s="739"/>
      <c r="D347" s="719" t="s">
        <v>8122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7505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8125</v>
      </c>
      <c r="C349" s="745"/>
      <c r="D349" s="717" t="s">
        <v>8124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8143</v>
      </c>
      <c r="C350" s="739"/>
      <c r="D350" s="719" t="s">
        <v>8141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8143</v>
      </c>
      <c r="C351" s="739" t="s">
        <v>1935</v>
      </c>
      <c r="D351" s="719" t="s">
        <v>8152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7505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7374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7505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8167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8168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8169</v>
      </c>
      <c r="E357" s="709">
        <v>562515</v>
      </c>
      <c r="F357" s="709"/>
      <c r="G357" s="711">
        <v>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45560</v>
      </c>
      <c r="B358" s="745"/>
      <c r="C358" s="745"/>
      <c r="D358" s="717" t="s">
        <v>7517</v>
      </c>
      <c r="E358" s="709"/>
      <c r="F358" s="709">
        <v>508849</v>
      </c>
      <c r="G358" s="711">
        <f t="shared" si="11"/>
        <v>508849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45560</v>
      </c>
      <c r="B359" s="745"/>
      <c r="C359" s="745"/>
      <c r="D359" s="717" t="s">
        <v>7517</v>
      </c>
      <c r="E359" s="709"/>
      <c r="F359" s="709">
        <v>547332</v>
      </c>
      <c r="G359" s="711">
        <f t="shared" si="11"/>
        <v>1056181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45560</v>
      </c>
      <c r="B360" s="745"/>
      <c r="C360" s="739"/>
      <c r="D360" s="717" t="s">
        <v>7517</v>
      </c>
      <c r="E360" s="709"/>
      <c r="F360" s="709">
        <v>850004</v>
      </c>
      <c r="G360" s="711">
        <f t="shared" si="11"/>
        <v>1906185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45560</v>
      </c>
      <c r="B361" s="745"/>
      <c r="C361" s="739"/>
      <c r="D361" s="721" t="s">
        <v>7197</v>
      </c>
      <c r="E361" s="709">
        <f>SUM(F360+F359+F358)*1%</f>
        <v>19061.850000000002</v>
      </c>
      <c r="F361" s="709"/>
      <c r="G361" s="711">
        <f t="shared" si="11"/>
        <v>1887123.15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45561</v>
      </c>
      <c r="B362" s="745"/>
      <c r="C362" s="739"/>
      <c r="D362" s="717" t="s">
        <v>8233</v>
      </c>
      <c r="E362" s="709">
        <v>14300</v>
      </c>
      <c r="F362" s="709"/>
      <c r="G362" s="711">
        <f t="shared" si="11"/>
        <v>1872823.15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45561</v>
      </c>
      <c r="B363" s="745" t="s">
        <v>8189</v>
      </c>
      <c r="C363" s="739" t="s">
        <v>8234</v>
      </c>
      <c r="D363" s="717" t="s">
        <v>8235</v>
      </c>
      <c r="E363" s="709">
        <v>50000</v>
      </c>
      <c r="F363" s="709"/>
      <c r="G363" s="711">
        <f t="shared" si="11"/>
        <v>1822823.15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45562</v>
      </c>
      <c r="B364" s="745"/>
      <c r="C364" s="739" t="s">
        <v>3696</v>
      </c>
      <c r="D364" s="717" t="s">
        <v>8245</v>
      </c>
      <c r="E364" s="709">
        <v>34000</v>
      </c>
      <c r="F364" s="709"/>
      <c r="G364" s="711">
        <f t="shared" ref="G364:G393" si="13">G363-E364+F364</f>
        <v>1788823.15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s="14" customFormat="1" ht="36" x14ac:dyDescent="0.2">
      <c r="A365" s="707">
        <v>45562</v>
      </c>
      <c r="B365" s="739" t="s">
        <v>8056</v>
      </c>
      <c r="C365" s="739" t="s">
        <v>8075</v>
      </c>
      <c r="D365" s="717" t="s">
        <v>8251</v>
      </c>
      <c r="E365" s="709">
        <v>104225</v>
      </c>
      <c r="F365" s="709"/>
      <c r="G365" s="711">
        <f t="shared" si="13"/>
        <v>1684598.15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2"/>
        <v>30563.669999999925</v>
      </c>
      <c r="R365" s="569"/>
      <c r="S365" s="568"/>
      <c r="T365" s="339"/>
      <c r="U365" s="339"/>
      <c r="V365" s="507"/>
    </row>
    <row r="366" spans="1:22" s="14" customFormat="1" ht="24" x14ac:dyDescent="0.25">
      <c r="A366" s="707">
        <v>45562</v>
      </c>
      <c r="B366" s="739" t="s">
        <v>8112</v>
      </c>
      <c r="C366" s="739" t="s">
        <v>8247</v>
      </c>
      <c r="D366" s="719" t="s">
        <v>8246</v>
      </c>
      <c r="E366" s="709">
        <v>54400</v>
      </c>
      <c r="F366" s="709"/>
      <c r="G366" s="711">
        <f t="shared" si="13"/>
        <v>1630198.15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2"/>
        <v>1988901.67</v>
      </c>
      <c r="R366" s="569"/>
      <c r="S366" s="568"/>
      <c r="T366" s="339"/>
      <c r="U366" s="339"/>
      <c r="V366" s="507"/>
    </row>
    <row r="367" spans="1:22" s="14" customFormat="1" ht="24" x14ac:dyDescent="0.25">
      <c r="A367" s="707">
        <v>45562</v>
      </c>
      <c r="B367" s="739" t="s">
        <v>8001</v>
      </c>
      <c r="C367" s="739" t="s">
        <v>8257</v>
      </c>
      <c r="D367" s="719" t="s">
        <v>8258</v>
      </c>
      <c r="E367" s="709">
        <v>100000</v>
      </c>
      <c r="F367" s="709"/>
      <c r="G367" s="711">
        <f t="shared" si="13"/>
        <v>1530198.15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45562</v>
      </c>
      <c r="B368" s="739"/>
      <c r="C368" s="739" t="s">
        <v>3696</v>
      </c>
      <c r="D368" s="719" t="s">
        <v>8245</v>
      </c>
      <c r="E368" s="709">
        <v>200000</v>
      </c>
      <c r="F368" s="709"/>
      <c r="G368" s="711">
        <f t="shared" si="13"/>
        <v>1330198.1499999999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2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45563</v>
      </c>
      <c r="B369" s="739" t="s">
        <v>8112</v>
      </c>
      <c r="C369" s="739" t="s">
        <v>8252</v>
      </c>
      <c r="D369" s="719" t="s">
        <v>8253</v>
      </c>
      <c r="E369" s="709">
        <v>269280</v>
      </c>
      <c r="F369" s="709"/>
      <c r="G369" s="711">
        <f t="shared" si="13"/>
        <v>1060918.1499999999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2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45563</v>
      </c>
      <c r="B370" s="739" t="s">
        <v>8001</v>
      </c>
      <c r="C370" s="739"/>
      <c r="D370" s="719" t="s">
        <v>8254</v>
      </c>
      <c r="E370" s="709">
        <v>100000</v>
      </c>
      <c r="F370" s="709"/>
      <c r="G370" s="711">
        <f t="shared" si="13"/>
        <v>960918.14999999991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2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45563</v>
      </c>
      <c r="B371" s="739" t="s">
        <v>8125</v>
      </c>
      <c r="C371" s="739"/>
      <c r="D371" s="719" t="s">
        <v>8255</v>
      </c>
      <c r="E371" s="709">
        <v>125000</v>
      </c>
      <c r="F371" s="709"/>
      <c r="G371" s="711">
        <f t="shared" si="13"/>
        <v>835918.14999999991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2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45563</v>
      </c>
      <c r="B372" s="739" t="s">
        <v>8125</v>
      </c>
      <c r="C372" s="739"/>
      <c r="D372" s="719" t="s">
        <v>8256</v>
      </c>
      <c r="E372" s="709">
        <v>130000</v>
      </c>
      <c r="F372" s="709"/>
      <c r="G372" s="711">
        <f t="shared" si="13"/>
        <v>705918.14999999991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2"/>
        <v>1511031.67</v>
      </c>
      <c r="R372" s="569"/>
      <c r="S372" s="568"/>
      <c r="T372" s="339"/>
      <c r="U372" s="339"/>
      <c r="V372" s="507"/>
    </row>
    <row r="373" spans="1:22" s="14" customFormat="1" ht="48" x14ac:dyDescent="0.25">
      <c r="A373" s="707">
        <v>45566</v>
      </c>
      <c r="B373" s="739" t="s">
        <v>8056</v>
      </c>
      <c r="C373" s="739"/>
      <c r="D373" s="719" t="s">
        <v>8267</v>
      </c>
      <c r="E373" s="709">
        <v>131705</v>
      </c>
      <c r="F373" s="709"/>
      <c r="G373" s="711">
        <f t="shared" si="13"/>
        <v>574213.14999999991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2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45566</v>
      </c>
      <c r="B374" s="739" t="s">
        <v>8268</v>
      </c>
      <c r="C374" s="739"/>
      <c r="D374" s="719" t="s">
        <v>8273</v>
      </c>
      <c r="E374" s="709">
        <v>39285</v>
      </c>
      <c r="F374" s="709"/>
      <c r="G374" s="711">
        <f t="shared" si="13"/>
        <v>534928.14999999991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2"/>
        <v>1460531.67</v>
      </c>
      <c r="R374" s="569"/>
      <c r="S374" s="568"/>
      <c r="T374" s="339"/>
      <c r="U374" s="339"/>
      <c r="V374" s="507"/>
    </row>
    <row r="375" spans="1:22" ht="24" x14ac:dyDescent="0.25">
      <c r="A375" s="707">
        <v>45567</v>
      </c>
      <c r="B375" s="739" t="s">
        <v>8270</v>
      </c>
      <c r="C375" s="739"/>
      <c r="D375" s="719" t="s">
        <v>8269</v>
      </c>
      <c r="E375" s="709">
        <v>100000</v>
      </c>
      <c r="F375" s="709"/>
      <c r="G375" s="711">
        <f t="shared" si="13"/>
        <v>434928.14999999991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45567</v>
      </c>
      <c r="B376" s="745" t="s">
        <v>8271</v>
      </c>
      <c r="C376" s="745" t="s">
        <v>8223</v>
      </c>
      <c r="D376" s="719" t="s">
        <v>8272</v>
      </c>
      <c r="E376" s="709">
        <v>30000</v>
      </c>
      <c r="F376" s="709"/>
      <c r="G376" s="711">
        <f t="shared" si="13"/>
        <v>404928.14999999991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ht="36" x14ac:dyDescent="0.25">
      <c r="A377" s="707">
        <v>45567</v>
      </c>
      <c r="B377" s="739" t="s">
        <v>8143</v>
      </c>
      <c r="C377" s="739" t="s">
        <v>1935</v>
      </c>
      <c r="D377" s="719" t="s">
        <v>8274</v>
      </c>
      <c r="E377" s="709">
        <v>15000</v>
      </c>
      <c r="F377" s="709"/>
      <c r="G377" s="711">
        <f t="shared" si="13"/>
        <v>389928.14999999991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48" x14ac:dyDescent="0.25">
      <c r="A378" s="707">
        <v>45572</v>
      </c>
      <c r="B378" s="745"/>
      <c r="C378" s="745"/>
      <c r="D378" s="719" t="s">
        <v>8275</v>
      </c>
      <c r="E378" s="709">
        <v>330000</v>
      </c>
      <c r="F378" s="709"/>
      <c r="G378" s="711">
        <f t="shared" si="13"/>
        <v>59928.149999999907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45573</v>
      </c>
      <c r="B379" s="745"/>
      <c r="C379" s="745"/>
      <c r="D379" s="719" t="s">
        <v>7374</v>
      </c>
      <c r="E379" s="709">
        <v>1500000</v>
      </c>
      <c r="F379" s="709"/>
      <c r="G379" s="711">
        <f t="shared" si="13"/>
        <v>-1440071.85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45581</v>
      </c>
      <c r="B380" s="745"/>
      <c r="C380" s="745"/>
      <c r="D380" s="717" t="s">
        <v>7805</v>
      </c>
      <c r="E380" s="709"/>
      <c r="F380" s="709">
        <v>3000000</v>
      </c>
      <c r="G380" s="711">
        <f t="shared" si="13"/>
        <v>1559928.15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45581</v>
      </c>
      <c r="B381" s="745"/>
      <c r="C381" s="745"/>
      <c r="D381" s="721" t="s">
        <v>7197</v>
      </c>
      <c r="E381" s="709">
        <v>30000</v>
      </c>
      <c r="F381" s="709"/>
      <c r="G381" s="711">
        <f t="shared" si="13"/>
        <v>1529928.15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45581</v>
      </c>
      <c r="B382" s="739"/>
      <c r="C382" s="739"/>
      <c r="D382" s="719" t="s">
        <v>8301</v>
      </c>
      <c r="E382" s="709">
        <v>500000</v>
      </c>
      <c r="F382" s="709"/>
      <c r="G382" s="711">
        <f t="shared" si="13"/>
        <v>1029928.1499999999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45581</v>
      </c>
      <c r="B383" s="739" t="s">
        <v>8112</v>
      </c>
      <c r="C383" s="739" t="s">
        <v>8252</v>
      </c>
      <c r="D383" s="719" t="s">
        <v>8302</v>
      </c>
      <c r="E383" s="709">
        <v>45120</v>
      </c>
      <c r="F383" s="709"/>
      <c r="G383" s="711">
        <f t="shared" si="13"/>
        <v>984808.14999999991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.75" x14ac:dyDescent="0.25">
      <c r="A384" s="707">
        <v>45581</v>
      </c>
      <c r="B384" s="745" t="s">
        <v>8098</v>
      </c>
      <c r="C384" s="745" t="s">
        <v>8303</v>
      </c>
      <c r="D384" s="717" t="s">
        <v>8304</v>
      </c>
      <c r="E384" s="709">
        <v>95000</v>
      </c>
      <c r="F384" s="709"/>
      <c r="G384" s="711">
        <f t="shared" si="13"/>
        <v>889808.14999999991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45582</v>
      </c>
      <c r="B385" s="745" t="s">
        <v>8270</v>
      </c>
      <c r="C385" s="745" t="s">
        <v>8027</v>
      </c>
      <c r="D385" s="717" t="s">
        <v>8305</v>
      </c>
      <c r="E385" s="709">
        <v>100000</v>
      </c>
      <c r="F385" s="709"/>
      <c r="G385" s="711">
        <f t="shared" si="13"/>
        <v>789808.14999999991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45582</v>
      </c>
      <c r="B386" s="745" t="s">
        <v>8270</v>
      </c>
      <c r="C386" s="745" t="s">
        <v>8016</v>
      </c>
      <c r="D386" s="717" t="s">
        <v>8101</v>
      </c>
      <c r="E386" s="709">
        <v>8100</v>
      </c>
      <c r="F386" s="709"/>
      <c r="G386" s="711">
        <f t="shared" si="13"/>
        <v>781708.14999999991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45583</v>
      </c>
      <c r="B387" s="739" t="s">
        <v>8306</v>
      </c>
      <c r="C387" s="739" t="s">
        <v>8307</v>
      </c>
      <c r="D387" s="719" t="s">
        <v>8308</v>
      </c>
      <c r="E387" s="709">
        <v>200000</v>
      </c>
      <c r="F387" s="709"/>
      <c r="G387" s="711">
        <f t="shared" si="13"/>
        <v>581708.14999999991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45584</v>
      </c>
      <c r="B388" s="739" t="s">
        <v>8311</v>
      </c>
      <c r="C388" s="739" t="s">
        <v>8075</v>
      </c>
      <c r="D388" s="719" t="s">
        <v>8312</v>
      </c>
      <c r="E388" s="709">
        <v>134080</v>
      </c>
      <c r="F388" s="709"/>
      <c r="G388" s="711">
        <f t="shared" si="13"/>
        <v>447628.14999999991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45586</v>
      </c>
      <c r="B389" s="739" t="s">
        <v>8318</v>
      </c>
      <c r="C389" s="739" t="s">
        <v>8319</v>
      </c>
      <c r="D389" s="719" t="s">
        <v>8317</v>
      </c>
      <c r="E389" s="709">
        <v>50000</v>
      </c>
      <c r="F389" s="709"/>
      <c r="G389" s="711">
        <f t="shared" si="13"/>
        <v>397628.14999999991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45586</v>
      </c>
      <c r="B390" s="739"/>
      <c r="C390" s="739"/>
      <c r="D390" s="719" t="s">
        <v>8316</v>
      </c>
      <c r="E390" s="709">
        <v>285000</v>
      </c>
      <c r="F390" s="709"/>
      <c r="G390" s="711">
        <f t="shared" si="13"/>
        <v>112628.14999999991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36" x14ac:dyDescent="0.25">
      <c r="A391" s="707">
        <v>45586</v>
      </c>
      <c r="B391" s="739"/>
      <c r="C391" s="739"/>
      <c r="D391" s="719" t="s">
        <v>8320</v>
      </c>
      <c r="E391" s="709">
        <v>56210</v>
      </c>
      <c r="F391" s="709"/>
      <c r="G391" s="711">
        <f t="shared" si="13"/>
        <v>56418.149999999907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45586</v>
      </c>
      <c r="B392" s="739" t="s">
        <v>8311</v>
      </c>
      <c r="C392" s="739" t="s">
        <v>8024</v>
      </c>
      <c r="D392" s="719" t="s">
        <v>8321</v>
      </c>
      <c r="E392" s="709">
        <v>70000</v>
      </c>
      <c r="F392" s="709"/>
      <c r="G392" s="711">
        <f t="shared" si="13"/>
        <v>-13581.850000000093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4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45588</v>
      </c>
      <c r="B393" s="745"/>
      <c r="C393" s="745"/>
      <c r="D393" s="717" t="s">
        <v>8327</v>
      </c>
      <c r="E393" s="709"/>
      <c r="F393" s="709">
        <v>4000000</v>
      </c>
      <c r="G393" s="711">
        <f t="shared" si="13"/>
        <v>3986418.15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5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5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5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5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5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5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5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5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5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5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5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5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5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5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5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5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5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5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5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5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5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5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5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5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5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5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5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5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5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5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5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5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5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5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5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5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5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5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5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5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5"/>
        <v>712999.61999999988</v>
      </c>
    </row>
    <row r="434" spans="1:15" ht="24" x14ac:dyDescent="0.3">
      <c r="A434" s="737"/>
      <c r="B434" s="745"/>
      <c r="C434" s="745"/>
      <c r="D434" s="717"/>
      <c r="E434" s="709"/>
      <c r="F434" s="709"/>
      <c r="G434" s="711"/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5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6">N435+O434-M435</f>
        <v>552288.61999999988</v>
      </c>
    </row>
    <row r="436" spans="1:15" ht="24" x14ac:dyDescent="0.3">
      <c r="A436" s="720"/>
      <c r="B436" s="739"/>
      <c r="C436" s="739"/>
      <c r="D436" s="719"/>
      <c r="E436" s="709"/>
      <c r="F436" s="709"/>
      <c r="G436" s="711"/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6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6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7">N438+O437-M438</f>
        <v>286888.61999999988</v>
      </c>
    </row>
    <row r="439" spans="1:15" x14ac:dyDescent="0.3">
      <c r="A439" s="737"/>
      <c r="B439" s="745"/>
      <c r="C439" s="745"/>
      <c r="D439" s="717"/>
      <c r="E439" s="709"/>
      <c r="F439" s="709"/>
      <c r="G439" s="711"/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7"/>
        <v>256888.61999999988</v>
      </c>
    </row>
    <row r="440" spans="1:15" ht="24" x14ac:dyDescent="0.3">
      <c r="A440" s="737"/>
      <c r="B440" s="745"/>
      <c r="C440" s="745"/>
      <c r="D440" s="717"/>
      <c r="E440" s="709"/>
      <c r="F440" s="709"/>
      <c r="G440" s="711"/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7"/>
        <v>-25111.380000000121</v>
      </c>
    </row>
    <row r="441" spans="1:15" x14ac:dyDescent="0.3"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8">N441+O440-M441</f>
        <v>-175111.38000000012</v>
      </c>
    </row>
    <row r="442" spans="1:15" ht="36" x14ac:dyDescent="0.3"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8"/>
        <v>-193111.38000000012</v>
      </c>
    </row>
    <row r="443" spans="1:15" x14ac:dyDescent="0.3"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8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8"/>
        <v>3494708.91</v>
      </c>
    </row>
    <row r="445" spans="1:15" x14ac:dyDescent="0.3"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8"/>
        <v>3094708.91</v>
      </c>
    </row>
    <row r="446" spans="1:15" ht="24" x14ac:dyDescent="0.3"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8"/>
        <v>2843708.91</v>
      </c>
    </row>
    <row r="447" spans="1:15" ht="36" x14ac:dyDescent="0.3"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8"/>
        <v>2343708.91</v>
      </c>
    </row>
    <row r="448" spans="1:15" x14ac:dyDescent="0.3"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8"/>
        <v>2243708.91</v>
      </c>
    </row>
    <row r="449" spans="9:15" ht="36" x14ac:dyDescent="0.3"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8"/>
        <v>2153708.91</v>
      </c>
    </row>
    <row r="450" spans="9:15" ht="48" x14ac:dyDescent="0.3"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8"/>
        <v>2090708.9100000001</v>
      </c>
    </row>
    <row r="451" spans="9:15" ht="36" x14ac:dyDescent="0.3"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8"/>
        <v>1590708.9100000001</v>
      </c>
    </row>
    <row r="452" spans="9:15" x14ac:dyDescent="0.3"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9">N452+O451-M452</f>
        <v>1390708.9100000001</v>
      </c>
    </row>
    <row r="453" spans="9:15" x14ac:dyDescent="0.3"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9"/>
        <v>1340708.9100000001</v>
      </c>
    </row>
    <row r="454" spans="9:15" x14ac:dyDescent="0.3"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20">N454+O453-M454</f>
        <v>1190708.9100000001</v>
      </c>
    </row>
    <row r="455" spans="9:15" x14ac:dyDescent="0.3"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20"/>
        <v>1140708.9100000001</v>
      </c>
    </row>
    <row r="456" spans="9:15" ht="24" x14ac:dyDescent="0.3"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1">N456+O455-M456</f>
        <v>1020708.9100000001</v>
      </c>
    </row>
    <row r="457" spans="9:15" ht="24" x14ac:dyDescent="0.3"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1"/>
        <v>886743.91000000015</v>
      </c>
    </row>
    <row r="458" spans="9:15" ht="48" x14ac:dyDescent="0.3"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1"/>
        <v>821643.91000000015</v>
      </c>
    </row>
    <row r="459" spans="9:15" x14ac:dyDescent="0.3"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1"/>
        <v>421643.91000000015</v>
      </c>
    </row>
    <row r="460" spans="9:15" ht="24" x14ac:dyDescent="0.3"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1"/>
        <v>384543.91000000015</v>
      </c>
    </row>
    <row r="461" spans="9:15" ht="24" x14ac:dyDescent="0.3"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1"/>
        <v>284543.91000000015</v>
      </c>
    </row>
    <row r="462" spans="9:15" ht="24" x14ac:dyDescent="0.3"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1"/>
        <v>234543.91000000015</v>
      </c>
    </row>
    <row r="463" spans="9:15" ht="24" x14ac:dyDescent="0.3"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1"/>
        <v>68543.910000000149</v>
      </c>
    </row>
    <row r="464" spans="9:15" ht="24" x14ac:dyDescent="0.3"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1"/>
        <v>49543.910000000149</v>
      </c>
    </row>
    <row r="465" spans="9:15" ht="24" x14ac:dyDescent="0.3"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1"/>
        <v>28863.910000000149</v>
      </c>
    </row>
    <row r="466" spans="9:15" ht="24" x14ac:dyDescent="0.3"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1"/>
        <v>-136.08999999985099</v>
      </c>
    </row>
    <row r="467" spans="9:15" ht="24" x14ac:dyDescent="0.3"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1"/>
        <v>-281136.08999999985</v>
      </c>
    </row>
    <row r="468" spans="9:15" ht="60" x14ac:dyDescent="0.3"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1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1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1"/>
        <v>1189163.9100000001</v>
      </c>
    </row>
    <row r="471" spans="9:15" x14ac:dyDescent="0.3"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1"/>
        <v>689163.91000000015</v>
      </c>
    </row>
    <row r="472" spans="9:15" x14ac:dyDescent="0.3"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1"/>
        <v>539163.91000000015</v>
      </c>
    </row>
    <row r="473" spans="9:15" ht="24" x14ac:dyDescent="0.3"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1"/>
        <v>489163.91000000015</v>
      </c>
    </row>
    <row r="474" spans="9:15" ht="36" x14ac:dyDescent="0.3"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1"/>
        <v>389163.91000000015</v>
      </c>
    </row>
    <row r="475" spans="9:15" ht="36" x14ac:dyDescent="0.3"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1"/>
        <v>219163.91000000015</v>
      </c>
    </row>
    <row r="476" spans="9:15" ht="60" x14ac:dyDescent="0.3"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1"/>
        <v>189663.91000000015</v>
      </c>
    </row>
    <row r="477" spans="9:15" ht="24" x14ac:dyDescent="0.3"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1"/>
        <v>148863.91000000015</v>
      </c>
    </row>
    <row r="478" spans="9:15" ht="36" x14ac:dyDescent="0.3"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1"/>
        <v>116463.91000000015</v>
      </c>
    </row>
    <row r="479" spans="9:15" x14ac:dyDescent="0.3"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1"/>
        <v>66463.910000000149</v>
      </c>
    </row>
    <row r="480" spans="9:15" x14ac:dyDescent="0.3"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1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1"/>
        <v>6022461.9100000001</v>
      </c>
    </row>
    <row r="482" spans="9:15" ht="24" x14ac:dyDescent="0.3"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1"/>
        <v>5859074.9100000001</v>
      </c>
    </row>
    <row r="483" spans="9:15" ht="24" x14ac:dyDescent="0.3"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1"/>
        <v>5759074.9100000001</v>
      </c>
    </row>
    <row r="484" spans="9:15" ht="24" x14ac:dyDescent="0.3"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1"/>
        <v>5710174.9100000001</v>
      </c>
    </row>
    <row r="485" spans="9:15" ht="24" x14ac:dyDescent="0.3"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1"/>
        <v>5690174.9100000001</v>
      </c>
    </row>
    <row r="486" spans="9:15" ht="24" x14ac:dyDescent="0.3"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1"/>
        <v>5630174.9100000001</v>
      </c>
    </row>
    <row r="487" spans="9:15" ht="24" x14ac:dyDescent="0.3"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1"/>
        <v>4130174.91</v>
      </c>
    </row>
    <row r="488" spans="9:15" x14ac:dyDescent="0.3"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1"/>
        <v>3980174.91</v>
      </c>
    </row>
    <row r="489" spans="9:15" x14ac:dyDescent="0.3"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1"/>
        <v>3630174.91</v>
      </c>
    </row>
    <row r="490" spans="9:15" x14ac:dyDescent="0.3"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1"/>
        <v>3580174.91</v>
      </c>
    </row>
    <row r="491" spans="9:15" ht="24" x14ac:dyDescent="0.3"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1"/>
        <v>3341274.91</v>
      </c>
    </row>
    <row r="492" spans="9:15" ht="24" x14ac:dyDescent="0.3"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1"/>
        <v>3241274.91</v>
      </c>
    </row>
    <row r="493" spans="9:15" ht="24" x14ac:dyDescent="0.3"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2">N493+O492-M493</f>
        <v>2987724.91</v>
      </c>
    </row>
    <row r="494" spans="9:15" ht="24" x14ac:dyDescent="0.3"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2"/>
        <v>2487724.91</v>
      </c>
    </row>
    <row r="495" spans="9:15" ht="24" x14ac:dyDescent="0.3"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3">N495+O494-M495</f>
        <v>2382498.91</v>
      </c>
    </row>
    <row r="496" spans="9:15" ht="24" x14ac:dyDescent="0.3"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4">N496+O495-M496</f>
        <v>2268648.91</v>
      </c>
    </row>
    <row r="497" spans="9:15" x14ac:dyDescent="0.3"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4"/>
        <v>268648.91000000015</v>
      </c>
    </row>
    <row r="498" spans="9:15" ht="24" x14ac:dyDescent="0.3"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4"/>
        <v>1118738.9100000001</v>
      </c>
    </row>
    <row r="499" spans="9:15" x14ac:dyDescent="0.3"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4"/>
        <v>2525977.91</v>
      </c>
    </row>
    <row r="500" spans="9:15" x14ac:dyDescent="0.3"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4"/>
        <v>2517477.0100000002</v>
      </c>
    </row>
    <row r="501" spans="9:15" ht="24" x14ac:dyDescent="0.3"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4"/>
        <v>2408477.0100000002</v>
      </c>
    </row>
    <row r="502" spans="9:15" x14ac:dyDescent="0.3"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4"/>
        <v>2394405.0100000002</v>
      </c>
    </row>
    <row r="503" spans="9:15" x14ac:dyDescent="0.3"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4"/>
        <v>4810169.01</v>
      </c>
    </row>
    <row r="504" spans="9:15" x14ac:dyDescent="0.3"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4"/>
        <v>4786011.37</v>
      </c>
    </row>
    <row r="505" spans="9:15" ht="24" x14ac:dyDescent="0.3"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4"/>
        <v>3786011.37</v>
      </c>
    </row>
    <row r="506" spans="9:15" ht="24" x14ac:dyDescent="0.3"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4"/>
        <v>3686011.37</v>
      </c>
    </row>
    <row r="507" spans="9:15" x14ac:dyDescent="0.3"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4"/>
        <v>3623011.37</v>
      </c>
    </row>
    <row r="508" spans="9:15" x14ac:dyDescent="0.3"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4"/>
        <v>3323011.37</v>
      </c>
    </row>
    <row r="509" spans="9:15" ht="24" x14ac:dyDescent="0.3"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4"/>
        <v>3275211.37</v>
      </c>
    </row>
    <row r="510" spans="9:15" ht="24" x14ac:dyDescent="0.3"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4"/>
        <v>3175211.37</v>
      </c>
    </row>
    <row r="511" spans="9:15" ht="36" x14ac:dyDescent="0.3"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4"/>
        <v>3130451.37</v>
      </c>
    </row>
    <row r="512" spans="9:15" ht="36" x14ac:dyDescent="0.3"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4"/>
        <v>3063211.37</v>
      </c>
    </row>
    <row r="513" spans="9:15" ht="24" x14ac:dyDescent="0.3"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4"/>
        <v>1658669.37</v>
      </c>
    </row>
    <row r="514" spans="9:15" ht="24" x14ac:dyDescent="0.3"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4"/>
        <v>1633669.37</v>
      </c>
    </row>
    <row r="515" spans="9:15" ht="24" x14ac:dyDescent="0.3"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4"/>
        <v>1333669.3700000001</v>
      </c>
    </row>
    <row r="516" spans="9:15" ht="24" x14ac:dyDescent="0.3"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4"/>
        <v>1298669.3700000001</v>
      </c>
    </row>
    <row r="517" spans="9:15" ht="48" x14ac:dyDescent="0.3"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4"/>
        <v>1226869.3700000001</v>
      </c>
    </row>
    <row r="518" spans="9:15" x14ac:dyDescent="0.3">
      <c r="I518" s="707">
        <v>45580</v>
      </c>
      <c r="J518" s="739" t="s">
        <v>8299</v>
      </c>
      <c r="K518" s="739" t="s">
        <v>8182</v>
      </c>
      <c r="L518" s="719" t="s">
        <v>8300</v>
      </c>
      <c r="M518" s="709">
        <v>500000</v>
      </c>
      <c r="N518" s="737"/>
      <c r="O518" s="711">
        <f t="shared" si="24"/>
        <v>726869.37000000011</v>
      </c>
    </row>
    <row r="519" spans="9:15" ht="24" x14ac:dyDescent="0.3">
      <c r="I519" s="707">
        <v>45581</v>
      </c>
      <c r="J519" s="739"/>
      <c r="K519" s="739"/>
      <c r="L519" s="719" t="s">
        <v>8309</v>
      </c>
      <c r="M519" s="709">
        <v>10000</v>
      </c>
      <c r="N519" s="754"/>
      <c r="O519" s="711">
        <f t="shared" si="24"/>
        <v>716869.37000000011</v>
      </c>
    </row>
    <row r="520" spans="9:15" ht="24" x14ac:dyDescent="0.3">
      <c r="I520" s="707">
        <v>45583</v>
      </c>
      <c r="J520" s="739" t="s">
        <v>8177</v>
      </c>
      <c r="K520" s="739" t="s">
        <v>8016</v>
      </c>
      <c r="L520" s="719" t="s">
        <v>8310</v>
      </c>
      <c r="M520" s="709">
        <v>63500</v>
      </c>
      <c r="N520" s="737"/>
      <c r="O520" s="711">
        <f t="shared" si="24"/>
        <v>653369.37000000011</v>
      </c>
    </row>
    <row r="521" spans="9:15" ht="24" x14ac:dyDescent="0.3">
      <c r="I521" s="707">
        <v>45584</v>
      </c>
      <c r="J521" s="739" t="s">
        <v>8314</v>
      </c>
      <c r="K521" s="739" t="s">
        <v>8313</v>
      </c>
      <c r="L521" s="719" t="s">
        <v>8315</v>
      </c>
      <c r="M521" s="709">
        <v>70000</v>
      </c>
      <c r="N521" s="737"/>
      <c r="O521" s="711">
        <f t="shared" si="24"/>
        <v>583369.37000000011</v>
      </c>
    </row>
    <row r="522" spans="9:15" ht="24" x14ac:dyDescent="0.3">
      <c r="I522" s="707">
        <v>45584</v>
      </c>
      <c r="J522" s="739" t="s">
        <v>8031</v>
      </c>
      <c r="K522" s="739" t="s">
        <v>8303</v>
      </c>
      <c r="L522" s="719" t="s">
        <v>8322</v>
      </c>
      <c r="M522" s="709">
        <v>30000</v>
      </c>
      <c r="N522" s="737"/>
      <c r="O522" s="711">
        <f t="shared" si="24"/>
        <v>553369.37000000011</v>
      </c>
    </row>
    <row r="523" spans="9:15" ht="24" x14ac:dyDescent="0.3">
      <c r="I523" s="707">
        <v>45587</v>
      </c>
      <c r="J523" s="739" t="s">
        <v>7984</v>
      </c>
      <c r="K523" s="739" t="s">
        <v>8323</v>
      </c>
      <c r="L523" s="719" t="s">
        <v>8324</v>
      </c>
      <c r="M523" s="709">
        <v>250000</v>
      </c>
      <c r="N523" s="737"/>
      <c r="O523" s="711">
        <f t="shared" ref="O523:O528" si="25">N523+O522-M523</f>
        <v>303369.37000000011</v>
      </c>
    </row>
    <row r="524" spans="9:15" ht="24" x14ac:dyDescent="0.3">
      <c r="I524" s="707">
        <v>45587</v>
      </c>
      <c r="J524" s="739" t="s">
        <v>8030</v>
      </c>
      <c r="K524" s="739" t="s">
        <v>8323</v>
      </c>
      <c r="L524" s="719" t="s">
        <v>8324</v>
      </c>
      <c r="M524" s="709">
        <v>250000</v>
      </c>
      <c r="N524" s="737"/>
      <c r="O524" s="711">
        <f t="shared" si="25"/>
        <v>53369.370000000112</v>
      </c>
    </row>
    <row r="525" spans="9:15" x14ac:dyDescent="0.3">
      <c r="I525" s="707">
        <v>45588</v>
      </c>
      <c r="J525" s="739"/>
      <c r="K525" s="739"/>
      <c r="L525" s="719" t="s">
        <v>8325</v>
      </c>
      <c r="M525" s="709"/>
      <c r="N525" s="709">
        <v>1423285</v>
      </c>
      <c r="O525" s="711">
        <f t="shared" si="25"/>
        <v>1476654.37</v>
      </c>
    </row>
    <row r="526" spans="9:15" x14ac:dyDescent="0.3">
      <c r="I526" s="707">
        <v>45588</v>
      </c>
      <c r="J526" s="739"/>
      <c r="K526" s="739"/>
      <c r="L526" s="719" t="s">
        <v>8326</v>
      </c>
      <c r="M526" s="709"/>
      <c r="N526" s="709">
        <v>5707581</v>
      </c>
      <c r="O526" s="711">
        <f t="shared" si="25"/>
        <v>7184235.3700000001</v>
      </c>
    </row>
    <row r="527" spans="9:15" ht="24" x14ac:dyDescent="0.3">
      <c r="I527" s="707">
        <v>45588</v>
      </c>
      <c r="J527" s="739" t="s">
        <v>7984</v>
      </c>
      <c r="K527" s="739" t="s">
        <v>8323</v>
      </c>
      <c r="L527" s="719" t="s">
        <v>8324</v>
      </c>
      <c r="M527" s="709">
        <v>300000</v>
      </c>
      <c r="N527" s="737"/>
      <c r="O527" s="711">
        <f t="shared" si="25"/>
        <v>6884235.3700000001</v>
      </c>
    </row>
    <row r="528" spans="9:15" ht="24" x14ac:dyDescent="0.3">
      <c r="I528" s="707">
        <v>45588</v>
      </c>
      <c r="J528" s="739" t="s">
        <v>8030</v>
      </c>
      <c r="K528" s="739" t="s">
        <v>8323</v>
      </c>
      <c r="L528" s="719" t="s">
        <v>8324</v>
      </c>
      <c r="M528" s="709">
        <v>344330</v>
      </c>
      <c r="N528" s="737"/>
      <c r="O528" s="711">
        <f t="shared" si="25"/>
        <v>6539905.3700000001</v>
      </c>
    </row>
    <row r="529" spans="9:15" x14ac:dyDescent="0.3">
      <c r="I529" s="737"/>
      <c r="J529" s="739"/>
      <c r="K529" s="739"/>
      <c r="L529" s="719"/>
      <c r="M529" s="709"/>
      <c r="N529" s="737"/>
      <c r="O529" s="737"/>
    </row>
    <row r="530" spans="9:15" x14ac:dyDescent="0.3">
      <c r="I530" s="737"/>
      <c r="J530" s="739"/>
      <c r="K530" s="739"/>
      <c r="L530" s="719"/>
      <c r="M530" s="709"/>
      <c r="N530" s="737"/>
      <c r="O530" s="737"/>
    </row>
    <row r="531" spans="9:15" x14ac:dyDescent="0.3">
      <c r="I531" s="737"/>
      <c r="J531" s="739"/>
      <c r="K531" s="739"/>
      <c r="L531" s="719"/>
      <c r="M531" s="709"/>
      <c r="N531" s="737"/>
      <c r="O531" s="737"/>
    </row>
    <row r="532" spans="9:15" x14ac:dyDescent="0.3">
      <c r="I532" s="737"/>
      <c r="J532" s="739"/>
      <c r="K532" s="739"/>
      <c r="L532" s="719"/>
      <c r="M532" s="709"/>
      <c r="N532" s="737"/>
      <c r="O532" s="737"/>
    </row>
    <row r="533" spans="9:15" x14ac:dyDescent="0.3">
      <c r="I533" s="737"/>
      <c r="J533" s="739"/>
      <c r="K533" s="739"/>
      <c r="L533" s="719"/>
      <c r="M533" s="709"/>
      <c r="N533" s="737"/>
      <c r="O533" s="737"/>
    </row>
    <row r="534" spans="9:15" x14ac:dyDescent="0.3">
      <c r="I534" s="737"/>
      <c r="J534" s="739"/>
      <c r="K534" s="739"/>
      <c r="L534" s="719"/>
      <c r="M534" s="709"/>
      <c r="N534" s="737"/>
      <c r="O534" s="737"/>
    </row>
    <row r="535" spans="9:15" x14ac:dyDescent="0.3">
      <c r="I535" s="737"/>
      <c r="J535" s="739"/>
      <c r="K535" s="739"/>
      <c r="L535" s="719"/>
      <c r="M535" s="709"/>
      <c r="N535" s="737"/>
      <c r="O535" s="737"/>
    </row>
    <row r="536" spans="9:15" x14ac:dyDescent="0.3">
      <c r="I536" s="737"/>
      <c r="J536" s="739"/>
      <c r="K536" s="739"/>
      <c r="L536" s="719"/>
      <c r="M536" s="709"/>
      <c r="N536" s="737"/>
      <c r="O536" s="737"/>
    </row>
    <row r="537" spans="9:15" x14ac:dyDescent="0.3">
      <c r="I537" s="737"/>
      <c r="J537" s="739"/>
      <c r="K537" s="739"/>
      <c r="L537" s="719"/>
      <c r="M537" s="709"/>
      <c r="N537" s="737"/>
      <c r="O537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6" t="s">
        <v>37</v>
      </c>
      <c r="B1" s="797"/>
      <c r="C1" s="797"/>
      <c r="D1" s="797"/>
      <c r="E1" s="797"/>
      <c r="F1" s="797"/>
      <c r="G1" s="797"/>
      <c r="H1" s="797"/>
      <c r="I1" s="797"/>
      <c r="J1" s="797"/>
      <c r="K1" s="797"/>
      <c r="L1" s="797"/>
      <c r="M1" s="20"/>
      <c r="N1" s="21"/>
    </row>
    <row r="2" spans="1:14" ht="30.75" customHeight="1" x14ac:dyDescent="0.25">
      <c r="A2" s="798" t="s">
        <v>38</v>
      </c>
      <c r="B2" s="799"/>
      <c r="C2" s="799"/>
      <c r="D2" s="799"/>
      <c r="E2" s="799"/>
      <c r="F2" s="799"/>
      <c r="G2" s="799"/>
      <c r="H2" s="799"/>
      <c r="I2" s="799"/>
      <c r="J2" s="799"/>
      <c r="K2" s="799"/>
      <c r="L2" s="799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4" t="s">
        <v>7051</v>
      </c>
      <c r="B62" s="795"/>
      <c r="C62" s="795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479" activePane="bottomLeft" state="frozen"/>
      <selection pane="bottomLeft" activeCell="K497" sqref="K49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6" t="s">
        <v>65</v>
      </c>
      <c r="C4" s="807"/>
      <c r="D4" s="807"/>
      <c r="E4" s="807"/>
      <c r="F4" s="808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6" t="s">
        <v>65</v>
      </c>
      <c r="C7" s="807"/>
      <c r="D7" s="807"/>
      <c r="E7" s="807"/>
      <c r="F7" s="808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6" t="s">
        <v>65</v>
      </c>
      <c r="C9" s="807"/>
      <c r="D9" s="807"/>
      <c r="E9" s="807"/>
      <c r="F9" s="808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6" t="s">
        <v>65</v>
      </c>
      <c r="C10" s="807"/>
      <c r="D10" s="807"/>
      <c r="E10" s="807"/>
      <c r="F10" s="808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6" t="s">
        <v>65</v>
      </c>
      <c r="C11" s="807"/>
      <c r="D11" s="807"/>
      <c r="E11" s="807"/>
      <c r="F11" s="808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6" t="s">
        <v>65</v>
      </c>
      <c r="C18" s="807"/>
      <c r="D18" s="807"/>
      <c r="E18" s="807"/>
      <c r="F18" s="808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6" t="s">
        <v>65</v>
      </c>
      <c r="C19" s="807"/>
      <c r="D19" s="807"/>
      <c r="E19" s="807"/>
      <c r="F19" s="808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6" t="s">
        <v>65</v>
      </c>
      <c r="C20" s="807"/>
      <c r="D20" s="807"/>
      <c r="E20" s="807"/>
      <c r="F20" s="808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6" t="s">
        <v>65</v>
      </c>
      <c r="C26" s="807"/>
      <c r="D26" s="807"/>
      <c r="E26" s="807"/>
      <c r="F26" s="808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6" t="s">
        <v>65</v>
      </c>
      <c r="C31" s="807"/>
      <c r="D31" s="807"/>
      <c r="E31" s="807"/>
      <c r="F31" s="808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6" t="s">
        <v>65</v>
      </c>
      <c r="C36" s="807"/>
      <c r="D36" s="807"/>
      <c r="E36" s="807"/>
      <c r="F36" s="808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6" t="s">
        <v>65</v>
      </c>
      <c r="C37" s="807"/>
      <c r="D37" s="807"/>
      <c r="E37" s="807"/>
      <c r="F37" s="808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6" t="s">
        <v>65</v>
      </c>
      <c r="C43" s="807"/>
      <c r="D43" s="807"/>
      <c r="E43" s="807"/>
      <c r="F43" s="808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6" t="s">
        <v>65</v>
      </c>
      <c r="C44" s="807"/>
      <c r="D44" s="807"/>
      <c r="E44" s="807"/>
      <c r="F44" s="808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6" t="s">
        <v>65</v>
      </c>
      <c r="C46" s="807"/>
      <c r="D46" s="807"/>
      <c r="E46" s="807"/>
      <c r="F46" s="808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6" t="s">
        <v>65</v>
      </c>
      <c r="C49" s="807"/>
      <c r="D49" s="807"/>
      <c r="E49" s="807"/>
      <c r="F49" s="808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6" t="s">
        <v>65</v>
      </c>
      <c r="C50" s="807"/>
      <c r="D50" s="807"/>
      <c r="E50" s="807"/>
      <c r="F50" s="808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6" t="s">
        <v>65</v>
      </c>
      <c r="C69" s="807"/>
      <c r="D69" s="807"/>
      <c r="E69" s="807"/>
      <c r="F69" s="808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6" t="s">
        <v>65</v>
      </c>
      <c r="C82" s="807"/>
      <c r="D82" s="807"/>
      <c r="E82" s="807"/>
      <c r="F82" s="808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9" t="s">
        <v>7706</v>
      </c>
      <c r="B327" s="810"/>
      <c r="C327" s="810"/>
      <c r="D327" s="810"/>
      <c r="E327" s="810"/>
      <c r="F327" s="810"/>
      <c r="G327" s="810"/>
      <c r="H327" s="811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9" t="s">
        <v>7705</v>
      </c>
      <c r="B353" s="810"/>
      <c r="C353" s="810"/>
      <c r="D353" s="810"/>
      <c r="E353" s="810"/>
      <c r="F353" s="810"/>
      <c r="G353" s="810"/>
      <c r="H353" s="811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9" t="s">
        <v>7745</v>
      </c>
      <c r="B371" s="810"/>
      <c r="C371" s="810"/>
      <c r="D371" s="810"/>
      <c r="E371" s="810"/>
      <c r="F371" s="810"/>
      <c r="G371" s="810"/>
      <c r="H371" s="811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2" t="s">
        <v>7907</v>
      </c>
      <c r="B384" s="813"/>
      <c r="C384" s="813"/>
      <c r="D384" s="813"/>
      <c r="E384" s="813"/>
      <c r="F384" s="813"/>
      <c r="G384" s="813"/>
      <c r="H384" s="651"/>
    </row>
    <row r="385" spans="1:9" s="7" customFormat="1" ht="28.5" x14ac:dyDescent="0.25">
      <c r="A385" s="812"/>
      <c r="B385" s="813"/>
      <c r="C385" s="813"/>
      <c r="D385" s="813"/>
      <c r="E385" s="813"/>
      <c r="F385" s="813"/>
      <c r="G385" s="813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0" t="s">
        <v>7907</v>
      </c>
      <c r="B391" s="801"/>
      <c r="C391" s="801"/>
      <c r="D391" s="801"/>
      <c r="E391" s="801"/>
      <c r="F391" s="801"/>
      <c r="G391" s="80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2" t="s">
        <v>7792</v>
      </c>
      <c r="B399" s="803"/>
      <c r="C399" s="803"/>
      <c r="D399" s="803"/>
      <c r="E399" s="803"/>
      <c r="F399" s="803"/>
      <c r="G399" s="803"/>
      <c r="H399" s="804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2" t="s">
        <v>7849</v>
      </c>
      <c r="B410" s="813"/>
      <c r="C410" s="813"/>
      <c r="D410" s="813"/>
      <c r="E410" s="813"/>
      <c r="F410" s="813"/>
      <c r="G410" s="813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2" t="s">
        <v>7870</v>
      </c>
      <c r="B424" s="803"/>
      <c r="C424" s="803"/>
      <c r="D424" s="803"/>
      <c r="E424" s="803"/>
      <c r="F424" s="803"/>
      <c r="G424" s="803"/>
      <c r="H424" s="804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5" t="s">
        <v>7920</v>
      </c>
      <c r="K425" s="805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0" t="s">
        <v>7908</v>
      </c>
      <c r="B440" s="801"/>
      <c r="C440" s="801"/>
      <c r="D440" s="801"/>
      <c r="E440" s="801"/>
      <c r="F440" s="801"/>
      <c r="G440" s="80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5" t="s">
        <v>7920</v>
      </c>
      <c r="K442" s="805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2" t="s">
        <v>7946</v>
      </c>
      <c r="B451" s="803"/>
      <c r="C451" s="803"/>
      <c r="D451" s="803"/>
      <c r="E451" s="803"/>
      <c r="F451" s="803"/>
      <c r="G451" s="803"/>
      <c r="H451" s="804"/>
      <c r="J451" s="805" t="s">
        <v>7920</v>
      </c>
      <c r="K451" s="805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0" t="s">
        <v>7953</v>
      </c>
      <c r="B462" s="801"/>
      <c r="C462" s="801"/>
      <c r="D462" s="801"/>
      <c r="E462" s="801"/>
      <c r="F462" s="801"/>
      <c r="G462" s="80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5"/>
      <c r="K464" s="805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2" t="s">
        <v>7955</v>
      </c>
      <c r="B472" s="803"/>
      <c r="C472" s="803"/>
      <c r="D472" s="803"/>
      <c r="E472" s="803"/>
      <c r="F472" s="803"/>
      <c r="G472" s="803"/>
      <c r="H472" s="804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5"/>
      <c r="K477" s="805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0" t="s">
        <v>8170</v>
      </c>
      <c r="B482" s="801"/>
      <c r="C482" s="801"/>
      <c r="D482" s="801"/>
      <c r="E482" s="801"/>
      <c r="F482" s="801"/>
      <c r="G482" s="80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2" t="s">
        <v>8263</v>
      </c>
      <c r="B490" s="803"/>
      <c r="C490" s="803"/>
      <c r="D490" s="803"/>
      <c r="E490" s="803"/>
      <c r="F490" s="803"/>
      <c r="G490" s="803"/>
      <c r="H490" s="804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5"/>
      <c r="K495" s="805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0" t="s">
        <v>8276</v>
      </c>
      <c r="B500" s="801"/>
      <c r="C500" s="801"/>
      <c r="D500" s="801"/>
      <c r="E500" s="801"/>
      <c r="F500" s="801"/>
      <c r="G500" s="80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" customHeight="1" x14ac:dyDescent="0.25">
      <c r="A502" s="489">
        <v>1052</v>
      </c>
      <c r="B502" s="751" t="s">
        <v>64</v>
      </c>
      <c r="C502" s="410">
        <v>587810</v>
      </c>
      <c r="D502" s="25">
        <v>0.15</v>
      </c>
      <c r="E502" s="10">
        <f t="shared" ref="E502:E503" si="78">D502*C502</f>
        <v>88171.5</v>
      </c>
      <c r="F502" s="10">
        <f t="shared" ref="F502:F503" si="79">E502+C502</f>
        <v>675981.5</v>
      </c>
      <c r="G502" s="450" t="s">
        <v>7168</v>
      </c>
      <c r="H502" s="627">
        <v>45505</v>
      </c>
      <c r="I502" s="7" t="s">
        <v>8126</v>
      </c>
      <c r="K502" s="9"/>
    </row>
    <row r="503" spans="1:11" s="7" customFormat="1" ht="15" customHeight="1" x14ac:dyDescent="0.25">
      <c r="A503" s="489">
        <v>1053</v>
      </c>
      <c r="B503" s="751" t="s">
        <v>64</v>
      </c>
      <c r="C503" s="410">
        <v>122500</v>
      </c>
      <c r="D503" s="25">
        <v>0.15</v>
      </c>
      <c r="E503" s="10">
        <f t="shared" si="78"/>
        <v>18375</v>
      </c>
      <c r="F503" s="10">
        <f t="shared" si="79"/>
        <v>140875</v>
      </c>
      <c r="G503" s="450" t="s">
        <v>7168</v>
      </c>
      <c r="H503" s="627">
        <v>45505</v>
      </c>
      <c r="I503" s="7" t="s">
        <v>8127</v>
      </c>
      <c r="K503" s="632"/>
    </row>
    <row r="504" spans="1:11" s="7" customFormat="1" ht="15" customHeight="1" x14ac:dyDescent="0.25">
      <c r="A504" s="489">
        <v>1055</v>
      </c>
      <c r="B504" s="751" t="s">
        <v>7438</v>
      </c>
      <c r="C504" s="10">
        <v>18000</v>
      </c>
      <c r="D504" s="25">
        <v>0.15</v>
      </c>
      <c r="E504" s="10">
        <f>D504*C504</f>
        <v>2700</v>
      </c>
      <c r="F504" s="10">
        <f>E504+C504</f>
        <v>20700</v>
      </c>
      <c r="G504" s="450" t="s">
        <v>7168</v>
      </c>
      <c r="H504" s="627">
        <v>45505</v>
      </c>
      <c r="I504" s="7" t="s">
        <v>7940</v>
      </c>
      <c r="K504" s="590"/>
    </row>
    <row r="505" spans="1:11" s="7" customFormat="1" ht="15" customHeight="1" x14ac:dyDescent="0.25">
      <c r="A505" s="489">
        <v>1056</v>
      </c>
      <c r="B505" s="751" t="s">
        <v>64</v>
      </c>
      <c r="C505" s="410">
        <v>209750</v>
      </c>
      <c r="D505" s="25">
        <v>0.15</v>
      </c>
      <c r="E505" s="10">
        <f>D505*C505</f>
        <v>31462.5</v>
      </c>
      <c r="F505" s="10">
        <f>E505+C505</f>
        <v>241212.5</v>
      </c>
      <c r="G505" s="450" t="s">
        <v>7168</v>
      </c>
      <c r="H505" s="627">
        <v>45505</v>
      </c>
      <c r="I505" s="7" t="s">
        <v>8128</v>
      </c>
      <c r="K505" s="632"/>
    </row>
    <row r="506" spans="1:11" s="7" customFormat="1" ht="15.75" x14ac:dyDescent="0.25">
      <c r="A506" s="489">
        <v>1066</v>
      </c>
      <c r="B506" s="751" t="s">
        <v>8094</v>
      </c>
      <c r="C506" s="410"/>
      <c r="D506" s="25">
        <v>0.15</v>
      </c>
      <c r="E506" s="10">
        <f>D506*C506</f>
        <v>0</v>
      </c>
      <c r="F506" s="10">
        <f>E506+C506</f>
        <v>0</v>
      </c>
      <c r="G506" s="31"/>
      <c r="H506" s="31"/>
    </row>
    <row r="507" spans="1:11" s="7" customFormat="1" ht="15" customHeight="1" x14ac:dyDescent="0.25">
      <c r="A507" s="489">
        <v>1048</v>
      </c>
      <c r="B507" s="673" t="s">
        <v>8094</v>
      </c>
      <c r="C507" s="410"/>
      <c r="D507" s="25">
        <v>0.15</v>
      </c>
      <c r="E507" s="10">
        <f>D507*C507</f>
        <v>0</v>
      </c>
      <c r="F507" s="10">
        <f>E507+C507</f>
        <v>0</v>
      </c>
      <c r="G507" s="450" t="s">
        <v>7168</v>
      </c>
      <c r="H507" s="627">
        <v>45505</v>
      </c>
      <c r="I507" s="7" t="s">
        <v>8095</v>
      </c>
      <c r="K507" s="9"/>
    </row>
    <row r="508" spans="1:11" s="7" customFormat="1" ht="15.75" x14ac:dyDescent="0.25">
      <c r="A508" s="696" t="s">
        <v>72</v>
      </c>
      <c r="B508" s="673" t="s">
        <v>7637</v>
      </c>
      <c r="C508" s="674">
        <v>1960000</v>
      </c>
      <c r="D508" s="675">
        <v>0.15</v>
      </c>
      <c r="E508" s="674">
        <f t="shared" ref="E508" si="80">D508*C508</f>
        <v>294000</v>
      </c>
      <c r="F508" s="674">
        <f t="shared" ref="F508" si="81">E508+C508</f>
        <v>2254000</v>
      </c>
      <c r="G508" s="450" t="s">
        <v>7168</v>
      </c>
      <c r="H508" s="627">
        <v>45505</v>
      </c>
      <c r="I508" s="7" t="s">
        <v>8261</v>
      </c>
      <c r="J508" s="7" t="s">
        <v>8298</v>
      </c>
      <c r="K508" s="590"/>
    </row>
    <row r="509" spans="1:11" s="7" customFormat="1" ht="15.75" x14ac:dyDescent="0.25">
      <c r="A509" s="31"/>
      <c r="G509" s="31"/>
      <c r="H509" s="31"/>
    </row>
    <row r="510" spans="1:11" s="7" customFormat="1" ht="23.25" x14ac:dyDescent="0.25">
      <c r="A510" s="802" t="s">
        <v>8277</v>
      </c>
      <c r="B510" s="803"/>
      <c r="C510" s="803"/>
      <c r="D510" s="803"/>
      <c r="E510" s="803"/>
      <c r="F510" s="803"/>
      <c r="G510" s="803"/>
      <c r="H510" s="804"/>
    </row>
    <row r="511" spans="1:11" s="7" customFormat="1" ht="15.75" x14ac:dyDescent="0.25">
      <c r="A511" s="645"/>
      <c r="B511" s="646"/>
      <c r="C511" s="647" t="e">
        <f>SUM(#REF!)</f>
        <v>#REF!</v>
      </c>
      <c r="D511" s="648"/>
      <c r="E511" s="657" t="s">
        <v>7620</v>
      </c>
      <c r="F511" s="657" t="s">
        <v>8166</v>
      </c>
      <c r="G511" s="650"/>
      <c r="H511" s="651"/>
      <c r="K511" s="632"/>
    </row>
    <row r="512" spans="1:11" s="7" customFormat="1" ht="15.75" x14ac:dyDescent="0.25">
      <c r="A512" s="645"/>
      <c r="B512" s="658" t="s">
        <v>7754</v>
      </c>
      <c r="C512" s="647" t="e">
        <f>C511*60%</f>
        <v>#REF!</v>
      </c>
      <c r="D512" s="648"/>
      <c r="E512" s="647"/>
      <c r="F512" s="647"/>
      <c r="G512" s="650" t="s">
        <v>7663</v>
      </c>
      <c r="H512" s="659" t="e">
        <f>SUM(#REF!)</f>
        <v>#REF!</v>
      </c>
      <c r="K512" s="632"/>
    </row>
    <row r="513" spans="1:11" s="7" customFormat="1" ht="15.75" x14ac:dyDescent="0.25">
      <c r="A513" s="645"/>
      <c r="B513" s="658" t="s">
        <v>7753</v>
      </c>
      <c r="C513" s="647" t="e">
        <f>C511*40%</f>
        <v>#REF!</v>
      </c>
      <c r="D513" s="648"/>
      <c r="E513" s="660"/>
      <c r="F513" s="660">
        <f>K511</f>
        <v>0</v>
      </c>
      <c r="G513" s="661">
        <v>0.8</v>
      </c>
      <c r="H513" s="662" t="e">
        <f>H512*80%</f>
        <v>#REF!</v>
      </c>
      <c r="K513" s="590"/>
    </row>
    <row r="514" spans="1:11" s="7" customFormat="1" ht="15.75" x14ac:dyDescent="0.25">
      <c r="A514" s="645"/>
      <c r="B514" s="658"/>
      <c r="C514" s="647"/>
      <c r="D514" s="648"/>
      <c r="E514" s="663">
        <v>0.15</v>
      </c>
      <c r="F514" s="660">
        <f>F513*15%</f>
        <v>0</v>
      </c>
      <c r="G514" s="650"/>
      <c r="H514" s="651"/>
      <c r="I514" s="633"/>
      <c r="K514" s="632"/>
    </row>
    <row r="515" spans="1:11" s="7" customFormat="1" ht="15.75" x14ac:dyDescent="0.25">
      <c r="A515" s="645"/>
      <c r="B515" s="658" t="s">
        <v>7665</v>
      </c>
      <c r="C515" s="647" t="e">
        <f>C512</f>
        <v>#REF!</v>
      </c>
      <c r="D515" s="648"/>
      <c r="E515" s="660"/>
      <c r="F515" s="660"/>
      <c r="G515" s="650" t="s">
        <v>7881</v>
      </c>
      <c r="H515" s="659">
        <f>F514</f>
        <v>0</v>
      </c>
      <c r="J515" s="805"/>
      <c r="K515" s="805"/>
    </row>
    <row r="516" spans="1:11" s="7" customFormat="1" ht="15.75" x14ac:dyDescent="0.25">
      <c r="A516" s="645"/>
      <c r="B516" s="658" t="s">
        <v>7623</v>
      </c>
      <c r="C516" s="647" t="e">
        <f>C515</f>
        <v>#REF!</v>
      </c>
      <c r="D516" s="648"/>
      <c r="E516" s="663"/>
      <c r="F516" s="660"/>
      <c r="G516" s="650" t="s">
        <v>7882</v>
      </c>
      <c r="H516" s="659" t="e">
        <f>H513-H515</f>
        <v>#REF!</v>
      </c>
      <c r="K516" s="9"/>
    </row>
    <row r="517" spans="1:11" s="7" customFormat="1" ht="15.75" x14ac:dyDescent="0.25">
      <c r="A517" s="645"/>
      <c r="B517" s="664">
        <v>0.22</v>
      </c>
      <c r="C517" s="647" t="e">
        <f>C516*22%</f>
        <v>#REF!</v>
      </c>
      <c r="D517" s="648"/>
      <c r="E517" s="663"/>
      <c r="F517" s="660"/>
      <c r="G517" s="650"/>
      <c r="H517" s="651"/>
      <c r="K517" s="632"/>
    </row>
    <row r="518" spans="1:11" s="7" customFormat="1" ht="16.5" thickBot="1" x14ac:dyDescent="0.3">
      <c r="A518" s="618"/>
      <c r="B518" s="698"/>
      <c r="C518" s="698"/>
      <c r="D518" s="698"/>
      <c r="E518" s="698"/>
      <c r="F518" s="698"/>
      <c r="G518" s="699"/>
      <c r="H518" s="700"/>
      <c r="K518" s="590"/>
    </row>
    <row r="519" spans="1:11" s="7" customFormat="1" ht="15.75" x14ac:dyDescent="0.25">
      <c r="A519" s="31"/>
      <c r="G519" s="31"/>
      <c r="H519" s="31"/>
    </row>
    <row r="520" spans="1:11" s="7" customFormat="1" ht="15.75" x14ac:dyDescent="0.25">
      <c r="A520" s="31"/>
      <c r="G520" s="31"/>
      <c r="H520" s="31"/>
    </row>
    <row r="521" spans="1:11" s="7" customFormat="1" ht="15.75" x14ac:dyDescent="0.25">
      <c r="A521" s="31"/>
      <c r="G521" s="31"/>
      <c r="H521" s="31"/>
    </row>
    <row r="522" spans="1:11" s="7" customFormat="1" ht="15.75" x14ac:dyDescent="0.25">
      <c r="A522" s="31"/>
      <c r="G522" s="31"/>
      <c r="H522" s="31"/>
    </row>
    <row r="523" spans="1:11" s="7" customFormat="1" ht="15.75" x14ac:dyDescent="0.25">
      <c r="A523" s="31"/>
      <c r="G523" s="31"/>
      <c r="H523" s="31"/>
    </row>
    <row r="524" spans="1:11" s="7" customFormat="1" ht="15.75" x14ac:dyDescent="0.25">
      <c r="A524" s="31"/>
      <c r="G524" s="31"/>
      <c r="H524" s="31"/>
    </row>
    <row r="525" spans="1:11" s="7" customFormat="1" ht="15.75" x14ac:dyDescent="0.25">
      <c r="A525" s="31"/>
      <c r="G525" s="31"/>
      <c r="H525" s="31"/>
    </row>
    <row r="526" spans="1:11" s="7" customFormat="1" ht="15.75" x14ac:dyDescent="0.25">
      <c r="A526" s="31"/>
      <c r="G526" s="31"/>
      <c r="H526" s="31"/>
    </row>
    <row r="527" spans="1:11" s="7" customFormat="1" ht="15.75" x14ac:dyDescent="0.25">
      <c r="A527" s="31"/>
      <c r="G527" s="31"/>
      <c r="H527" s="31"/>
    </row>
    <row r="528" spans="1:11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43">
    <mergeCell ref="J442:K442"/>
    <mergeCell ref="A490:H490"/>
    <mergeCell ref="J495:K495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500:G500"/>
    <mergeCell ref="A510:H510"/>
    <mergeCell ref="J515:K515"/>
    <mergeCell ref="B43:F43"/>
    <mergeCell ref="B37:F37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</mergeCells>
  <conditionalFormatting sqref="G1:G324 G326 G328:G352 G354:G370 G372:G383 G386:G388 G392:G398 G400:G409 G411:G423 G425:G439 G441:G450 G452:G461 G463:G471 G473:G481 G483:G489 G491:G499 G501:G509 G51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4" workbookViewId="0">
      <selection activeCell="U13" sqref="U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6" t="s">
        <v>6983</v>
      </c>
      <c r="B1" s="817"/>
      <c r="C1" s="817"/>
      <c r="D1" s="817"/>
      <c r="E1" s="818"/>
      <c r="G1" s="823" t="s">
        <v>6984</v>
      </c>
      <c r="H1" s="823"/>
      <c r="I1" s="823"/>
      <c r="J1" s="823"/>
      <c r="K1" s="324"/>
      <c r="L1" s="815" t="s">
        <v>7290</v>
      </c>
      <c r="M1" s="815"/>
      <c r="N1" s="815"/>
      <c r="O1" s="815"/>
      <c r="P1" s="815"/>
      <c r="R1" s="815" t="s">
        <v>6986</v>
      </c>
      <c r="S1" s="815"/>
      <c r="T1" s="815"/>
      <c r="U1" s="815"/>
    </row>
    <row r="2" spans="1:28" ht="28.15" customHeight="1" x14ac:dyDescent="0.25">
      <c r="A2" s="819"/>
      <c r="B2" s="820"/>
      <c r="C2" s="820"/>
      <c r="D2" s="820"/>
      <c r="E2" s="821"/>
      <c r="G2" s="823"/>
      <c r="H2" s="823"/>
      <c r="I2" s="823"/>
      <c r="J2" s="823"/>
      <c r="K2" s="324"/>
      <c r="L2" s="815"/>
      <c r="M2" s="815"/>
      <c r="N2" s="815"/>
      <c r="O2" s="815"/>
      <c r="P2" s="815"/>
      <c r="R2" s="815"/>
      <c r="S2" s="815"/>
      <c r="T2" s="815"/>
      <c r="U2" s="815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753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6" t="s">
        <v>6983</v>
      </c>
      <c r="B36" s="817"/>
      <c r="C36" s="817"/>
      <c r="D36" s="817"/>
      <c r="E36" s="818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9"/>
      <c r="B37" s="820"/>
      <c r="C37" s="820"/>
      <c r="D37" s="820"/>
      <c r="E37" s="821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5" t="s">
        <v>6986</v>
      </c>
      <c r="S38" s="815"/>
      <c r="T38" s="815"/>
      <c r="U38" s="815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5"/>
      <c r="S39" s="815"/>
      <c r="T39" s="815"/>
      <c r="U39" s="815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5" t="s">
        <v>7022</v>
      </c>
      <c r="H44" s="815"/>
      <c r="I44" s="815"/>
      <c r="J44" s="815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5"/>
      <c r="H45" s="815"/>
      <c r="I45" s="815"/>
      <c r="J45" s="815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5" t="s">
        <v>6985</v>
      </c>
      <c r="M50" s="815"/>
      <c r="N50" s="815"/>
      <c r="O50" s="815"/>
      <c r="P50" s="815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2" t="s">
        <v>7031</v>
      </c>
      <c r="H51" s="822"/>
      <c r="I51" s="822"/>
      <c r="J51" s="407">
        <f>J49+I48</f>
        <v>73164</v>
      </c>
      <c r="K51" s="406"/>
      <c r="L51" s="815"/>
      <c r="M51" s="815"/>
      <c r="N51" s="815"/>
      <c r="O51" s="815"/>
      <c r="P51" s="815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6" t="s">
        <v>7009</v>
      </c>
      <c r="B53" s="817"/>
      <c r="C53" s="817"/>
      <c r="D53" s="817"/>
      <c r="E53" s="818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9"/>
      <c r="B54" s="820"/>
      <c r="C54" s="820"/>
      <c r="D54" s="820"/>
      <c r="E54" s="821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4" t="s">
        <v>6985</v>
      </c>
      <c r="M66" s="814"/>
      <c r="N66" s="814"/>
      <c r="O66" s="814"/>
      <c r="P66" s="814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5"/>
      <c r="M67" s="815"/>
      <c r="N67" s="815"/>
      <c r="O67" s="815"/>
      <c r="P67" s="815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4" t="s">
        <v>7018</v>
      </c>
      <c r="B69" s="825"/>
      <c r="C69" s="825"/>
      <c r="D69" s="825"/>
      <c r="E69" s="826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7"/>
      <c r="B70" s="828"/>
      <c r="C70" s="828"/>
      <c r="D70" s="828"/>
      <c r="E70" s="829"/>
      <c r="L70" s="334">
        <v>43922</v>
      </c>
      <c r="M70" s="335">
        <v>61900</v>
      </c>
      <c r="N70" s="336" t="s">
        <v>214</v>
      </c>
      <c r="O70" s="336"/>
      <c r="P70" s="349"/>
      <c r="R70" s="815" t="s">
        <v>6986</v>
      </c>
      <c r="S70" s="815"/>
      <c r="T70" s="815"/>
      <c r="U70" s="815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5"/>
      <c r="S71" s="815"/>
      <c r="T71" s="815"/>
      <c r="U71" s="815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30">
        <v>30000</v>
      </c>
      <c r="U74" s="833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1"/>
      <c r="U75" s="834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2"/>
      <c r="U76" s="835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5" t="s">
        <v>7022</v>
      </c>
      <c r="M109" s="815"/>
      <c r="N109" s="815"/>
      <c r="O109" s="815"/>
      <c r="P109" s="815"/>
    </row>
    <row r="110" spans="3:16" x14ac:dyDescent="0.25">
      <c r="L110" s="815"/>
      <c r="M110" s="815"/>
      <c r="N110" s="815"/>
      <c r="O110" s="815"/>
      <c r="P110" s="815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2" t="s">
        <v>7031</v>
      </c>
      <c r="M116" s="822"/>
      <c r="N116" s="822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2024-10-23T13:15:15Z</dcterms:modified>
</cp:coreProperties>
</file>