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updateLinks="never" defaultThemeVersion="124226"/>
  <xr:revisionPtr revIDLastSave="0" documentId="13_ncr:1_{79C294C7-E8BA-4A58-A480-28B36DE5068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madina'!$A$2:$O$589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G607" i="12" l="1"/>
  <c r="G608" i="12" s="1"/>
  <c r="O631" i="12" l="1"/>
  <c r="G606" i="12" l="1"/>
  <c r="G605" i="12"/>
  <c r="G604" i="12"/>
  <c r="G603" i="12"/>
  <c r="G602" i="12"/>
  <c r="O630" i="12" l="1"/>
  <c r="C551" i="3" l="1"/>
  <c r="E546" i="3"/>
  <c r="F546" i="3" s="1"/>
  <c r="E545" i="3"/>
  <c r="F545" i="3" s="1"/>
  <c r="E544" i="3"/>
  <c r="F544" i="3" s="1"/>
  <c r="F553" i="3"/>
  <c r="K555" i="3"/>
  <c r="K556" i="3" s="1"/>
  <c r="H552" i="3" l="1"/>
  <c r="K550" i="3"/>
  <c r="K551" i="3" s="1"/>
  <c r="O613" i="12" l="1"/>
  <c r="O612" i="12"/>
  <c r="N11" i="6"/>
  <c r="C529" i="3" l="1"/>
  <c r="F531" i="3"/>
  <c r="E522" i="3" l="1"/>
  <c r="F522" i="3" s="1"/>
  <c r="K535" i="3" l="1"/>
  <c r="K536" i="3" s="1"/>
  <c r="E543" i="3" l="1"/>
  <c r="E526" i="3"/>
  <c r="K530" i="3"/>
  <c r="K531" i="3" s="1"/>
  <c r="E525" i="3" l="1"/>
  <c r="F525" i="3" s="1"/>
  <c r="E524" i="3"/>
  <c r="F524" i="3" s="1"/>
  <c r="E523" i="3" l="1"/>
  <c r="F523" i="3" s="1"/>
  <c r="F543" i="3"/>
  <c r="E521" i="3"/>
  <c r="F554" i="3"/>
  <c r="H555" i="3" s="1"/>
  <c r="C553" i="3"/>
  <c r="E548" i="3"/>
  <c r="F548" i="3" s="1"/>
  <c r="E547" i="3"/>
  <c r="F547" i="3" s="1"/>
  <c r="H530" i="3" l="1"/>
  <c r="F521" i="3"/>
  <c r="H553" i="3"/>
  <c r="H556" i="3" s="1"/>
  <c r="C552" i="3"/>
  <c r="C555" i="3" s="1"/>
  <c r="C556" i="3" s="1"/>
  <c r="C557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G593" i="12" s="1"/>
  <c r="G594" i="12" s="1"/>
  <c r="G595" i="12" s="1"/>
  <c r="G596" i="12" s="1"/>
  <c r="G597" i="12" s="1"/>
  <c r="G598" i="12" s="1"/>
  <c r="G599" i="12" s="1"/>
  <c r="G600" i="12" s="1"/>
  <c r="G601" i="12" s="1"/>
  <c r="M470" i="12"/>
  <c r="G12" i="13" l="1"/>
  <c r="G22" i="13" s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E307" i="3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<sst xmlns="http://schemas.openxmlformats.org/spreadsheetml/2006/main" count="11125" uniqueCount="8530">
  <si>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</si>
  <si>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</si>
  <si>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</si>
  <si>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</si>
  <si>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</si>
  <si>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</si>
  <si>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</si>
  <si>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</si>
  <si>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</si>
  <si>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</si>
  <si>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</si>
  <si>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</si>
  <si>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</si>
  <si>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</si>
  <si>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</si>
  <si>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</si>
  <si>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</si>
  <si>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</si>
  <si>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</si>
  <si>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</si>
  <si>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</si>
  <si>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</si>
  <si>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</si>
  <si>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</si>
  <si>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</si>
  <si>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</si>
  <si>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</si>
  <si>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</si>
  <si>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</si>
  <si>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</si>
  <si>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</si>
  <si>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</si>
  <si>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</si>
  <si>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</si>
  <si>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</si>
  <si>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</si>
  <si>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</si>
  <si>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</si>
  <si>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</si>
  <si>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</si>
  <si>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</si>
  <si>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</si>
  <si>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</si>
  <si>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</si>
  <si>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</si>
  <si>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</si>
  <si>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</si>
  <si>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</si>
  <si>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</si>
  <si>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</si>
  <si>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</si>
  <si>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</si>
  <si>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</si>
  <si>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</si>
  <si>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</si>
  <si>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</si>
  <si>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</si>
  <si>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</si>
  <si>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</si>
  <si>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</si>
  <si>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</si>
  <si>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</si>
  <si>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</si>
  <si>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</si>
  <si>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</si>
  <si>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</si>
  <si>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</si>
  <si>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</si>
  <si>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</si>
  <si>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</si>
  <si>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</si>
  <si>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</si>
  <si>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</si>
  <si>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</si>
  <si>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</si>
  <si>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</si>
  <si>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</si>
  <si>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</si>
  <si>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</si>
  <si>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</si>
  <si>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</si>
  <si>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</si>
  <si>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</si>
  <si>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</si>
  <si>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</si>
  <si>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</si>
  <si>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</si>
  <si>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</si>
  <si>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</si>
  <si>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</si>
  <si>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</si>
  <si>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</si>
  <si>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</si>
  <si>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</si>
  <si>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</si>
  <si>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</si>
  <si>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</si>
  <si>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</si>
  <si>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</si>
  <si>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</si>
  <si>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</si>
  <si>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</si>
  <si>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</si>
  <si>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</si>
  <si>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</si>
  <si>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</si>
  <si>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</si>
  <si>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</si>
  <si>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</si>
  <si>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</si>
  <si>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</si>
  <si>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</si>
  <si>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</si>
  <si>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</si>
  <si>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</si>
  <si>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</si>
  <si>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</si>
  <si>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</si>
  <si>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</si>
  <si>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</si>
  <si>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</si>
  <si>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</si>
  <si>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</si>
  <si>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</si>
  <si>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</si>
  <si>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</si>
  <si>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</si>
  <si>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</si>
  <si>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</si>
  <si>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</si>
  <si>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</si>
  <si>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</si>
  <si>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</si>
  <si>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</si>
  <si>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</si>
  <si>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</si>
  <si>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</si>
  <si>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</si>
  <si>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</si>
  <si>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</si>
  <si>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</si>
  <si>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</si>
  <si>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</si>
  <si>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</si>
  <si>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</si>
  <si>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</si>
  <si>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</si>
  <si>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</si>
  <si>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</si>
  <si>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</si>
  <si>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</si>
  <si>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</si>
  <si>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</si>
  <si>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</si>
  <si>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</si>
  <si>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</si>
  <si>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</si>
  <si>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</si>
  <si>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</si>
  <si>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</si>
  <si>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</si>
  <si>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</si>
  <si>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</si>
  <si>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</si>
  <si>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</si>
  <si>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</si>
  <si>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</si>
  <si>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</si>
  <si>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</si>
  <si>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</si>
  <si>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</si>
  <si>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</si>
  <si>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</si>
  <si>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</si>
  <si>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</si>
  <si>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</si>
  <si>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</si>
  <si>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</si>
  <si>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</si>
  <si>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</si>
  <si>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</si>
  <si>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</si>
  <si>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</si>
  <si>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</si>
  <si>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</si>
  <si>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</si>
  <si>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</si>
  <si>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</si>
  <si>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</si>
  <si>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</si>
  <si>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</si>
  <si>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</si>
  <si>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</si>
  <si>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</si>
  <si>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</si>
  <si>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</si>
  <si>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</si>
  <si>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</si>
  <si>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</si>
  <si>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</si>
  <si>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</si>
  <si>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</si>
  <si>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</si>
  <si>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</si>
  <si>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</si>
  <si>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</si>
  <si>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</si>
  <si>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</si>
  <si>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</si>
  <si>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</si>
  <si>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</si>
  <si>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</si>
  <si>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</si>
  <si>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</si>
  <si>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</si>
  <si>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</si>
  <si>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</si>
  <si>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</si>
  <si>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</si>
  <si>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</si>
  <si>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</si>
  <si>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</si>
  <si>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</si>
  <si>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</si>
  <si>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</si>
  <si>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</si>
  <si>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</si>
  <si>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</si>
  <si>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</si>
  <si>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</si>
  <si>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</si>
  <si>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</si>
  <si>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</si>
  <si>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</si>
  <si>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</si>
  <si>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</si>
  <si>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</si>
  <si>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</si>
  <si>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</si>
  <si>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</si>
  <si>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</si>
  <si>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</si>
  <si>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</si>
  <si>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</si>
  <si>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</si>
  <si>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</si>
  <si>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</si>
  <si>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</si>
  <si>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</si>
  <si>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</si>
  <si>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</si>
  <si>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</si>
  <si>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</si>
  <si>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</si>
  <si>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</si>
  <si>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</si>
  <si>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</si>
  <si>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</si>
  <si>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</si>
  <si>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</si>
  <si>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</si>
  <si>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</si>
  <si>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</si>
  <si>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</si>
  <si>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</si>
  <si>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</si>
  <si>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</si>
  <si>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</si>
  <si>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</si>
  <si>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</si>
  <si>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</si>
  <si>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</si>
  <si>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</si>
  <si>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</si>
  <si>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</si>
  <si>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</si>
  <si>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</si>
  <si>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</si>
  <si>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</si>
  <si>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</si>
  <si>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</si>
  <si>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</si>
  <si>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</si>
  <si>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</si>
  <si>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</si>
  <si>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</si>
  <si>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</si>
  <si>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</si>
  <si>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</si>
  <si>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</si>
  <si>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</si>
  <si>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</si>
  <si>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</si>
  <si>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</si>
  <si>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</si>
  <si>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</si>
  <si>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</si>
  <si>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</si>
  <si>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</si>
  <si>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</si>
  <si>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</si>
  <si>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</si>
  <si>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</si>
  <si>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</si>
  <si>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</si>
  <si>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</si>
  <si>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</si>
  <si>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</si>
  <si>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</si>
  <si>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</si>
  <si>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</si>
  <si>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</si>
  <si>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</si>
  <si>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</si>
  <si>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</si>
  <si>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</si>
  <si>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</si>
  <si>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</si>
  <si>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</si>
  <si>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</si>
  <si>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</si>
  <si>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</si>
  <si>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</si>
  <si>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</si>
  <si>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</si>
  <si>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</si>
  <si>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</si>
  <si>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</si>
  <si>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</si>
  <si>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</si>
  <si>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</si>
  <si>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</si>
  <si>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</si>
  <si>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</si>
  <si>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</si>
  <si>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</si>
  <si>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</si>
  <si>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</si>
  <si>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</si>
  <si>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</si>
  <si>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</si>
  <si>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</si>
  <si>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</si>
  <si>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</si>
  <si>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</si>
  <si>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</si>
  <si>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</si>
  <si>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</si>
  <si>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</si>
  <si>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</si>
  <si>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</si>
  <si>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</si>
  <si>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</si>
  <si>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</si>
  <si>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</si>
  <si>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</si>
  <si>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</si>
  <si>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</si>
  <si>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</si>
  <si>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</si>
  <si>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</si>
  <si>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</si>
  <si>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</si>
  <si>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</si>
  <si>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</si>
  <si>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</si>
  <si>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</si>
  <si>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</si>
  <si>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</si>
  <si>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</si>
  <si>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</si>
  <si>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</si>
  <si>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</si>
  <si>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</si>
  <si>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</si>
  <si>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</si>
  <si>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</si>
  <si>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</si>
  <si>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</si>
  <si>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</si>
  <si>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</si>
  <si>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</si>
  <si>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</si>
  <si>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</si>
  <si>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</si>
  <si>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</si>
  <si>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</si>
  <si>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</si>
  <si>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</si>
  <si>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</si>
  <si>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</si>
  <si>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</si>
  <si>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</si>
  <si>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</si>
  <si>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</si>
  <si>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</si>
  <si>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</si>
  <si>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</si>
  <si>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</si>
  <si>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</si>
  <si>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</si>
  <si>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</si>
  <si>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</si>
  <si>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</si>
  <si>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</si>
  <si>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</si>
  <si>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</si>
  <si>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</si>
  <si>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</si>
  <si>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</si>
  <si>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</si>
  <si>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</si>
  <si>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</si>
  <si>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</si>
  <si>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</si>
  <si>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</si>
  <si>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</si>
  <si>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</si>
  <si>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</si>
  <si>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</si>
  <si>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</si>
  <si>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</si>
  <si>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</si>
  <si>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</si>
  <si>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</si>
  <si>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</si>
  <si>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</si>
  <si>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</si>
  <si>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</si>
  <si>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</si>
  <si>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</si>
  <si>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</si>
  <si>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</si>
  <si>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</si>
  <si>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</si>
  <si>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</si>
  <si>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</si>
  <si>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</si>
  <si>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</si>
  <si>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</si>
  <si>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</si>
  <si>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</si>
  <si>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</si>
  <si>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</si>
  <si>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</si>
  <si>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</si>
  <si>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</si>
  <si>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</si>
  <si>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</si>
  <si>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</si>
  <si>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</si>
  <si>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</si>
  <si>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</si>
  <si>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</si>
  <si>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</si>
  <si>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</si>
  <si>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</si>
  <si>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</si>
  <si>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</si>
  <si>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</si>
  <si>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</si>
  <si>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</si>
  <si>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</si>
  <si>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</si>
  <si>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</si>
  <si>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</si>
  <si>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</si>
  <si>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</si>
  <si>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</si>
  <si>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</si>
  <si>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</si>
  <si>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</si>
  <si>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</si>
  <si>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</si>
  <si>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</si>
  <si>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</si>
  <si>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</si>
  <si>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</si>
  <si>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</si>
  <si>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</si>
  <si>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</si>
  <si>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</si>
  <si>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</si>
  <si>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</si>
  <si>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</si>
  <si>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</si>
  <si>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</si>
  <si>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</si>
  <si>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</si>
  <si>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</si>
  <si>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</si>
  <si>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</si>
  <si>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</si>
  <si>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</si>
  <si>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</si>
  <si>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</si>
  <si>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</si>
  <si>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</si>
  <si>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</si>
  <si>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</si>
  <si>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</si>
  <si>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</si>
  <si>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</si>
  <si>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</si>
  <si>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</si>
  <si>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</si>
  <si>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</si>
  <si>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</si>
  <si>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</si>
  <si>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</si>
  <si>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</si>
  <si>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</si>
  <si>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</si>
  <si>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</si>
  <si>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</si>
  <si>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</si>
  <si>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</si>
  <si>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</si>
  <si>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</si>
  <si>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</si>
  <si>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</si>
  <si>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</si>
  <si>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</si>
  <si>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</si>
  <si>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</si>
  <si>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</si>
  <si>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</si>
  <si>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</si>
  <si>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</si>
  <si>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</si>
  <si>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</si>
  <si>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</si>
  <si>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</si>
  <si>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</si>
  <si>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</si>
  <si>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</si>
  <si>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</si>
  <si>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</si>
  <si>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</si>
  <si>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</si>
  <si>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</si>
  <si>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</si>
  <si>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</si>
  <si>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</si>
  <si>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</si>
  <si>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</si>
  <si>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</si>
  <si>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</si>
  <si>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</si>
  <si>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</si>
  <si>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</si>
  <si>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</si>
  <si>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</si>
  <si>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</si>
  <si>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</si>
  <si>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</si>
  <si>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</si>
  <si>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</si>
  <si>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</si>
  <si>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</si>
  <si>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</si>
  <si>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</si>
  <si>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</si>
  <si>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</si>
  <si>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</si>
  <si>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</si>
  <si>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</si>
  <si>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</si>
  <si>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</si>
  <si>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</si>
  <si>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</si>
  <si>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</si>
  <si>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</si>
  <si>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</si>
  <si>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</si>
  <si>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</si>
  <si>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</si>
  <si>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</si>
  <si>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</si>
  <si>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</si>
  <si>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</si>
  <si>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</si>
  <si>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</si>
  <si>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</si>
  <si>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</si>
  <si>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</si>
  <si>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</si>
  <si>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</si>
  <si>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</si>
  <si>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</si>
  <si>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</si>
  <si>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</si>
  <si>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</si>
  <si>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</si>
  <si>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</si>
  <si>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</si>
  <si>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</si>
  <si>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</si>
  <si>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</si>
  <si>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</si>
  <si>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</si>
  <si>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</si>
  <si>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</si>
  <si>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</si>
  <si>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</si>
  <si>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</si>
  <si>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</si>
  <si>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</si>
  <si>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</si>
  <si>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</si>
  <si>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</si>
  <si>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</si>
  <si>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</si>
  <si>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</si>
  <si>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</si>
  <si>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</si>
  <si>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</si>
  <si>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</si>
  <si>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</si>
  <si>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</si>
  <si>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</si>
  <si>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</si>
  <si>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</si>
  <si>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</si>
  <si>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</si>
  <si>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</si>
  <si>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</si>
  <si>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</si>
  <si>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</si>
  <si>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</si>
  <si>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</si>
  <si>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</si>
  <si>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</si>
  <si>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</si>
  <si>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</si>
  <si>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</si>
  <si>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</si>
  <si>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</si>
  <si>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</si>
  <si>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</si>
  <si>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</si>
  <si>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</si>
  <si>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</si>
  <si>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</si>
  <si>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</si>
  <si>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</si>
  <si>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</si>
  <si>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</si>
  <si>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</si>
  <si>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</si>
  <si>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</si>
  <si>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</si>
  <si>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</si>
  <si>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</si>
  <si>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</si>
  <si>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</si>
  <si>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</si>
  <si>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</si>
  <si>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</si>
  <si>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</si>
  <si>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</si>
  <si>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</si>
  <si>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</si>
  <si>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</si>
  <si>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</si>
  <si>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</si>
  <si>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</si>
  <si>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</si>
  <si>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</si>
  <si>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</si>
  <si>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</si>
  <si>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</si>
  <si>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</si>
  <si>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</si>
  <si>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</si>
  <si>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</si>
  <si>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</si>
  <si>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</si>
  <si>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</si>
  <si>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</si>
  <si>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</si>
  <si>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</si>
  <si>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</si>
  <si>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</si>
  <si>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</si>
  <si>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</si>
  <si>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</si>
  <si>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</si>
  <si>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</si>
  <si>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</si>
  <si>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</si>
  <si>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</si>
  <si>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</si>
  <si>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</si>
  <si>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</si>
  <si>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</si>
  <si>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</si>
  <si>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</si>
  <si>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</si>
  <si>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</si>
  <si>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</si>
  <si>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</si>
  <si>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</si>
  <si>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</si>
  <si>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</si>
  <si>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</si>
  <si>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</si>
  <si>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</si>
  <si>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</si>
  <si>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</si>
  <si>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</si>
  <si>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</si>
  <si>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</si>
  <si>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</si>
  <si>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</si>
  <si>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</si>
  <si>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</si>
  <si>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</si>
  <si>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</si>
  <si>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</si>
  <si>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</si>
  <si>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</si>
  <si>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</si>
  <si>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</si>
  <si>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</si>
  <si>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</si>
  <si>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</si>
  <si>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</si>
  <si>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</si>
  <si>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</si>
  <si>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</si>
  <si>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</si>
  <si>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</si>
  <si>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</si>
  <si>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</si>
  <si>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</si>
  <si>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</si>
  <si>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</si>
  <si>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</si>
  <si>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</si>
  <si>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</si>
  <si>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</si>
  <si>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</si>
  <si>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</si>
  <si>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</si>
  <si>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</si>
  <si>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</si>
  <si>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</si>
  <si>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</si>
  <si>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</si>
  <si>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</si>
  <si>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</si>
  <si>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</si>
  <si>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</si>
  <si>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</si>
  <si>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</si>
  <si>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</si>
  <si>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</si>
  <si>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</si>
  <si>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</si>
  <si>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</si>
  <si>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</si>
  <si>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</si>
  <si>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</si>
  <si>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</si>
  <si>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</si>
  <si>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</si>
  <si>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</si>
  <si>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</si>
  <si>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</si>
  <si>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</si>
  <si>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</si>
  <si>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</si>
  <si>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</si>
  <si>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</si>
  <si>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</si>
  <si>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</si>
  <si>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</si>
  <si>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</si>
  <si>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</si>
  <si>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</si>
  <si>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</si>
  <si>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</si>
  <si>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</si>
  <si>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</si>
  <si>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</si>
  <si>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</si>
  <si>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</si>
  <si>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</si>
  <si>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</si>
  <si>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</si>
  <si>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</si>
  <si>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</si>
  <si>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</si>
  <si>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</si>
  <si>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</si>
  <si>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</si>
  <si>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</si>
  <si>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</si>
  <si>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</si>
  <si>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</si>
  <si>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</si>
  <si>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</si>
  <si>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</si>
  <si>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</si>
  <si>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</si>
  <si>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</si>
  <si>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</si>
  <si>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</si>
  <si>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</si>
  <si>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</si>
  <si>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</si>
  <si>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</si>
  <si>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</si>
  <si>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</si>
  <si>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</si>
  <si>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</si>
  <si>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</si>
  <si>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</si>
  <si>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</si>
  <si>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</si>
  <si>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</si>
  <si>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</si>
  <si>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</si>
  <si>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</si>
  <si>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</si>
  <si>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</si>
  <si>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</si>
  <si>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</si>
  <si>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</si>
  <si>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</si>
  <si>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</si>
  <si>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</si>
  <si>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</si>
  <si>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</si>
  <si>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</si>
  <si>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</si>
  <si>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</si>
  <si>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</si>
  <si>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</si>
  <si>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</si>
  <si>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</si>
  <si>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</si>
  <si>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</si>
  <si>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</si>
  <si>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</si>
  <si>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</si>
  <si>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</si>
  <si>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</si>
  <si>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</si>
  <si>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</si>
  <si>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</si>
  <si>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</si>
  <si>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</si>
  <si>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</si>
  <si>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</si>
  <si>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</si>
  <si>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</si>
  <si>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</si>
  <si>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</si>
  <si>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</si>
  <si>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</si>
  <si>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</si>
  <si>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</si>
  <si>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</si>
  <si>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</si>
  <si>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</si>
  <si>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</si>
  <si>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</si>
  <si>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</si>
  <si>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</si>
  <si>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</si>
  <si>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</si>
  <si>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</si>
  <si>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</si>
  <si>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</si>
  <si>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</si>
  <si>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</si>
  <si>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</si>
  <si>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</si>
  <si>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</si>
  <si>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</si>
  <si>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</si>
  <si>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</si>
  <si>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</si>
  <si>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</si>
  <si>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</si>
  <si>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</si>
  <si>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</si>
  <si>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</si>
  <si>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</si>
  <si>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</si>
  <si>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</si>
  <si>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</si>
  <si>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</si>
  <si>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</si>
  <si>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</si>
  <si>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</si>
  <si>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</si>
  <si>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</si>
  <si>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</si>
  <si>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</si>
  <si>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</si>
  <si>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</si>
  <si>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</si>
  <si>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</si>
  <si>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</si>
  <si>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</si>
  <si>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</si>
  <si>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</si>
  <si>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</si>
  <si>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</si>
  <si>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</si>
  <si>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</si>
  <si>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</si>
  <si>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</si>
  <si>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</si>
  <si>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</si>
  <si>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</si>
  <si>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</si>
  <si>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</si>
  <si>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</si>
  <si>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</si>
  <si>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</si>
  <si>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</si>
  <si>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</si>
  <si>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</si>
  <si>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</si>
  <si>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</si>
  <si>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</si>
  <si>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</si>
  <si>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</si>
  <si>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</si>
  <si>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</si>
  <si>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</si>
  <si>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</si>
  <si>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</si>
  <si>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</si>
  <si>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</si>
  <si>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</si>
  <si>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</si>
  <si>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</si>
  <si>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</si>
  <si>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</si>
  <si>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</si>
  <si>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</si>
  <si>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</si>
  <si>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</si>
  <si>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</si>
  <si>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</si>
  <si>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</si>
  <si>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</si>
  <si>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</si>
  <si>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</si>
  <si>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</si>
  <si>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</si>
  <si>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</si>
  <si>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</si>
  <si>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</si>
  <si>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</si>
  <si>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</si>
  <si>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</si>
  <si>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</si>
  <si>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</si>
  <si>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</si>
  <si>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</si>
  <si>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</si>
  <si>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</si>
  <si>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</si>
  <si>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</si>
  <si>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</si>
  <si>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</si>
  <si>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</si>
  <si>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</si>
  <si>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</si>
  <si>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</si>
  <si>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</si>
  <si>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</si>
  <si>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</si>
  <si>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</si>
  <si>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</si>
  <si>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</si>
  <si>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</si>
  <si>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</si>
  <si>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</si>
  <si>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</si>
  <si>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</si>
  <si>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</si>
  <si>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</si>
  <si>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</si>
  <si>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</si>
  <si>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</si>
  <si>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</si>
  <si>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</si>
  <si>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</si>
  <si>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</si>
  <si>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</si>
  <si>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</si>
  <si>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</si>
  <si>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</si>
  <si>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</si>
  <si>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</si>
  <si>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</si>
  <si>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</si>
  <si>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</si>
  <si>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</si>
  <si>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</si>
  <si>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</si>
  <si>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</si>
  <si>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</si>
  <si>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</si>
  <si>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</si>
  <si>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</si>
  <si>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</si>
  <si>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</si>
  <si>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</si>
  <si>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</si>
  <si>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</si>
  <si>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</si>
  <si>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</si>
  <si>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</si>
  <si>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</si>
  <si>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</si>
  <si>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</si>
  <si>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</si>
  <si>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</si>
  <si>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</si>
  <si>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</si>
  <si>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</si>
  <si>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</si>
  <si>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</si>
  <si>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</si>
  <si>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</si>
  <si>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</si>
  <si>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</si>
  <si>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</si>
  <si>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</si>
  <si>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</si>
  <si>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</si>
  <si>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</si>
  <si>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</si>
  <si>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</si>
  <si>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</si>
  <si>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</si>
  <si>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</si>
  <si>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</si>
  <si>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</si>
  <si>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</si>
  <si>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</si>
  <si>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</si>
  <si>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</si>
  <si>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</si>
  <si>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</si>
  <si>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</si>
  <si>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</si>
  <si>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</si>
  <si>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</si>
  <si>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</si>
  <si>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</si>
  <si>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</si>
  <si>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</si>
  <si>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</si>
  <si>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</si>
  <si>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</si>
  <si>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</si>
  <si>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</si>
  <si>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</si>
  <si>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</si>
  <si>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</si>
  <si>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</si>
  <si>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</si>
  <si>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</si>
  <si>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</si>
  <si>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</si>
  <si>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</si>
  <si>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</si>
  <si>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</si>
  <si>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</si>
  <si>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</si>
  <si>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</si>
  <si>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</si>
  <si>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</si>
  <si>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</si>
  <si>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</si>
  <si>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</si>
  <si>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</si>
  <si>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</si>
  <si>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</si>
  <si>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</si>
  <si>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</si>
  <si>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</si>
  <si>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</si>
  <si>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</si>
  <si>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</si>
  <si>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</si>
  <si>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</si>
  <si>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</si>
  <si>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</si>
  <si>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</si>
  <si>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</si>
  <si>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</si>
  <si>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</si>
  <si>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</si>
  <si>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</si>
  <si>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</si>
  <si>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</si>
  <si>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</si>
  <si>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</si>
  <si>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</si>
  <si>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</si>
  <si>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</si>
  <si>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</si>
  <si>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</si>
  <si>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</si>
  <si>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</si>
  <si>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</si>
  <si>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</si>
  <si>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</si>
  <si>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</si>
  <si>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</si>
  <si>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</si>
  <si>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</si>
  <si>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</si>
  <si>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</si>
  <si>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</si>
  <si>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</si>
  <si>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</si>
  <si>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</si>
  <si>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</si>
  <si>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</si>
  <si>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</si>
  <si>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</si>
  <si>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</si>
  <si>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</si>
  <si>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</si>
  <si>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</si>
  <si>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</si>
  <si>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</si>
  <si>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</si>
  <si>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</si>
  <si>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</si>
  <si>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</si>
  <si>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</si>
  <si>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</si>
  <si>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</si>
  <si>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</si>
  <si>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</si>
  <si>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</si>
  <si>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</si>
  <si>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</si>
  <si>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</si>
  <si>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</si>
  <si>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</si>
  <si>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</si>
  <si>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</si>
  <si>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</si>
  <si>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</si>
  <si>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</si>
  <si>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</si>
  <si>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</si>
  <si>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</si>
  <si>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</si>
  <si>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</si>
  <si>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</si>
  <si>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</si>
  <si>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</si>
  <si>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</si>
  <si>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</si>
  <si>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</si>
  <si>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</si>
  <si>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</si>
  <si>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</si>
  <si>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</si>
  <si>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</si>
  <si>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</si>
  <si>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</si>
  <si>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</si>
  <si>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</si>
  <si>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</si>
  <si>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</si>
  <si>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</si>
  <si>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</si>
  <si>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</si>
  <si>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</si>
  <si>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</si>
  <si>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</si>
  <si>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</si>
  <si>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</si>
  <si>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</si>
  <si>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</si>
  <si>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</si>
  <si>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</si>
  <si>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</si>
  <si>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</si>
  <si>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</si>
  <si>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</si>
  <si>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</si>
  <si>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</si>
  <si>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</si>
  <si>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</si>
  <si>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</si>
  <si>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</si>
  <si>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</si>
  <si>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</si>
  <si>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</si>
  <si>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</si>
  <si>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</si>
  <si>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</si>
  <si>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</si>
  <si>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</si>
  <si>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</si>
  <si>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</si>
  <si>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</si>
  <si>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</si>
  <si>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</si>
  <si>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</si>
  <si>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</si>
  <si>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</si>
  <si>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</si>
  <si>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</si>
  <si>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</si>
  <si>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</si>
  <si>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</si>
  <si>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</si>
  <si>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</si>
  <si>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</si>
  <si>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</si>
  <si>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</si>
  <si>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</si>
  <si>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</si>
  <si>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</si>
  <si>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</si>
  <si>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</si>
  <si>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</si>
  <si>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</si>
  <si>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</si>
  <si>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</si>
  <si>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</si>
  <si>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</si>
  <si>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</si>
  <si>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</si>
  <si>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</si>
  <si>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</si>
  <si>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</si>
  <si>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</si>
  <si>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</si>
  <si>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</si>
  <si>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</si>
  <si>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</si>
  <si>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</si>
  <si>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</si>
  <si>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</si>
  <si>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</si>
  <si>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</si>
  <si>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</si>
  <si>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</si>
  <si>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</si>
  <si>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</si>
  <si>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</si>
  <si>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</si>
  <si>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</si>
  <si>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</si>
  <si>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</si>
  <si>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</si>
  <si>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</si>
  <si>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</si>
  <si>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</si>
  <si>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</si>
  <si>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</si>
  <si>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</si>
  <si>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</si>
  <si>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</si>
  <si>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</si>
  <si>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</si>
  <si>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</si>
  <si>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</si>
  <si>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</si>
  <si>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</si>
  <si>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</si>
  <si>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</si>
  <si>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</si>
  <si>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</si>
  <si>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</si>
  <si>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</si>
  <si>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</si>
  <si>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</si>
  <si>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</si>
  <si>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</si>
  <si>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</si>
  <si>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</si>
  <si>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</si>
  <si>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</si>
  <si>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</si>
  <si>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</si>
  <si>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</si>
  <si>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</si>
  <si>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</si>
  <si>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</si>
  <si>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</si>
  <si>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</si>
  <si>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</si>
  <si>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</si>
  <si>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</si>
  <si>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</si>
  <si>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</si>
  <si>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</si>
  <si>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</si>
  <si>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</si>
  <si>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</si>
  <si>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</si>
  <si>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</si>
  <si>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</si>
  <si>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</si>
  <si>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</si>
  <si>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</si>
  <si>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</si>
  <si>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</si>
  <si>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</si>
  <si>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</si>
  <si>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</si>
  <si>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</si>
  <si>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</si>
  <si>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</si>
  <si>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</si>
  <si>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</si>
  <si>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</si>
  <si>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</si>
  <si>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</si>
  <si>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</si>
  <si>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</si>
  <si>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</si>
  <si>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</si>
  <si>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</si>
  <si>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</si>
  <si>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</si>
  <si>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</si>
  <si>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</si>
  <si>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</si>
  <si>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</si>
  <si>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</si>
  <si>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</si>
  <si>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</si>
  <si>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</si>
  <si>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</si>
  <si>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</si>
  <si>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</si>
  <si>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</si>
  <si>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</si>
  <si>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</si>
  <si>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</si>
  <si>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</si>
  <si>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</si>
  <si>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</si>
  <si>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</si>
  <si>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</si>
  <si>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</si>
  <si>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</si>
  <si>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</si>
  <si>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</si>
  <si>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</si>
  <si>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</si>
  <si>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</si>
  <si>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</si>
  <si>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</si>
  <si>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</si>
  <si>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</si>
  <si>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</si>
  <si>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</si>
  <si>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</si>
  <si>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</si>
  <si>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</si>
  <si>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</si>
  <si>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</si>
  <si>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</si>
  <si>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</si>
  <si>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</si>
  <si>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</si>
  <si>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</si>
  <si>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</si>
  <si>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</si>
  <si>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</si>
  <si>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</si>
  <si>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</si>
  <si>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</si>
  <si>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</si>
  <si>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</si>
  <si>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</si>
  <si>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</si>
  <si>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</si>
  <si>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</si>
  <si>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</si>
  <si>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</si>
  <si>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</si>
  <si>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</si>
  <si>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</si>
  <si>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</si>
  <si>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</si>
  <si>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</si>
  <si>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</si>
  <si>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</si>
  <si>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</si>
  <si>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</si>
  <si>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</si>
  <si>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</si>
  <si>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</si>
  <si>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</si>
  <si>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</si>
  <si>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</si>
  <si>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</si>
  <si>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</si>
  <si>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</si>
  <si>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</si>
  <si>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</si>
  <si>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</si>
  <si>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</si>
  <si>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</si>
  <si>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</si>
  <si>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</si>
  <si>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</si>
  <si>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</si>
  <si>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</si>
  <si>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</si>
  <si>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</si>
  <si>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</si>
  <si>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</si>
  <si>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</si>
  <si>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</si>
  <si>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</si>
  <si>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</si>
  <si>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</si>
  <si>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</si>
  <si>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</si>
  <si>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</si>
  <si>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</si>
  <si>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</si>
  <si>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</si>
  <si>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</si>
  <si>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</si>
  <si>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</si>
  <si>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</si>
  <si>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</si>
  <si>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</si>
  <si>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</si>
  <si>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</si>
  <si>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</si>
  <si>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</si>
  <si>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</si>
  <si>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</si>
  <si>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</si>
  <si>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</si>
  <si>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</si>
  <si>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</si>
  <si>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</si>
  <si>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</si>
  <si>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</si>
  <si>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</si>
  <si>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</si>
  <si>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</si>
  <si>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</si>
  <si>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</si>
  <si>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</si>
  <si>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</si>
  <si>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</si>
  <si>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</si>
  <si>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</si>
  <si>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</si>
  <si>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</si>
  <si>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</si>
  <si>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</si>
  <si>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</si>
  <si>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</si>
  <si>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</si>
  <si>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</si>
  <si>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</si>
  <si>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</si>
  <si>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</si>
  <si>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</si>
  <si>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</si>
  <si>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</si>
  <si>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</si>
  <si>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</si>
  <si>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</si>
  <si>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</si>
  <si>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</si>
  <si>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</si>
  <si>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</si>
  <si>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</si>
  <si>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</si>
  <si>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</si>
  <si>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</si>
  <si>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</si>
  <si>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</si>
  <si>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</si>
  <si>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</si>
  <si>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</si>
  <si>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</si>
  <si>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</si>
  <si>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</si>
  <si>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</si>
  <si>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</si>
  <si>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</si>
  <si>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</si>
  <si>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</si>
  <si>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</si>
  <si>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</si>
  <si>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</si>
  <si>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</si>
  <si>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</si>
  <si>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</si>
  <si>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</si>
  <si>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</si>
  <si>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</si>
  <si>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</si>
  <si>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</si>
  <si>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</si>
  <si>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</si>
  <si>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</si>
  <si>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</si>
  <si>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</si>
  <si>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</si>
  <si>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</si>
  <si>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</si>
  <si>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</si>
  <si>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</si>
  <si>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</si>
  <si>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</si>
  <si>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</si>
  <si>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</si>
  <si>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</si>
  <si>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</si>
  <si>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</si>
  <si>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</si>
  <si>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</si>
  <si>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</si>
  <si>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</si>
  <si>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</si>
  <si>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</si>
  <si>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</si>
  <si>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</si>
  <si>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</si>
  <si>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</si>
  <si>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</si>
  <si>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</si>
  <si>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</si>
  <si>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</si>
  <si>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</si>
  <si>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</si>
  <si>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</si>
  <si>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</si>
  <si>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</si>
  <si>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</si>
  <si>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</si>
  <si>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</si>
  <si>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</si>
  <si>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</si>
  <si>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</si>
  <si>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</si>
  <si>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</si>
  <si>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</si>
  <si>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</si>
  <si>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</si>
  <si>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</si>
  <si>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</si>
  <si>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</si>
  <si>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</si>
  <si>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</si>
  <si>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</si>
  <si>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</si>
  <si>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</si>
  <si>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</si>
  <si>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</si>
  <si>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</si>
  <si>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</si>
  <si>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</si>
  <si>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</si>
  <si>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</si>
  <si>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</si>
  <si>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</si>
  <si>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</si>
  <si>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</si>
  <si>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</si>
  <si>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</si>
  <si>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</si>
  <si>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</si>
  <si>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</si>
  <si>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</si>
  <si>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</si>
  <si>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</si>
  <si>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</si>
  <si>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</si>
  <si>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</si>
  <si>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</si>
  <si>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</si>
  <si>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</si>
  <si>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</si>
  <si>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</si>
  <si>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</si>
  <si>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</si>
  <si>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</si>
  <si>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</si>
  <si>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</si>
  <si>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</si>
  <si>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</si>
  <si>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</si>
  <si>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</si>
  <si>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</si>
  <si>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</si>
  <si>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</si>
  <si>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</si>
  <si>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</si>
  <si>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</si>
  <si>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</si>
  <si>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</si>
  <si>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</si>
  <si>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</si>
  <si>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</si>
  <si>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</si>
  <si>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</si>
  <si>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</si>
  <si>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</si>
  <si>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</si>
  <si>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</si>
  <si>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</si>
  <si>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</si>
  <si>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</si>
  <si>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</si>
  <si>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</si>
  <si>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</si>
  <si>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</si>
  <si>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</si>
  <si>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</si>
  <si>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</si>
  <si>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</si>
  <si>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</si>
  <si>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</si>
  <si>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</si>
  <si>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</si>
  <si>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</si>
  <si>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</si>
  <si>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</si>
  <si>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</si>
  <si>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</si>
  <si>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</si>
  <si>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</si>
  <si>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</si>
  <si>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</si>
  <si>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</si>
  <si>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</si>
  <si>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</si>
  <si>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</si>
  <si>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</si>
  <si>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</si>
  <si>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</si>
  <si>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</si>
  <si>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</si>
  <si>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</si>
  <si>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</si>
  <si>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</si>
  <si>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</si>
  <si>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</si>
  <si>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</si>
  <si>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</si>
  <si>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</si>
  <si>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</si>
  <si>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</si>
  <si>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</si>
  <si>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</si>
  <si>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</si>
  <si>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</si>
  <si>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</si>
  <si>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</si>
  <si>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</si>
  <si>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</si>
  <si>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</si>
  <si>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</si>
  <si>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</si>
  <si>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</si>
  <si>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</si>
  <si>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</si>
  <si>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</si>
  <si>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</si>
  <si>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</si>
  <si>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</si>
  <si>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</si>
  <si>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</si>
  <si>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</si>
  <si>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</si>
  <si>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</si>
  <si>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</si>
  <si>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</si>
  <si>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</si>
  <si>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</si>
  <si>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</si>
  <si>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</si>
  <si>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</si>
  <si>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</si>
  <si>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</si>
  <si>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</si>
  <si>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</si>
  <si>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</si>
  <si>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</si>
  <si>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</si>
  <si>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</si>
  <si>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</si>
  <si>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</si>
  <si>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</si>
  <si>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</si>
  <si>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</si>
  <si>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</si>
  <si>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</si>
  <si>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</si>
  <si>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</si>
  <si>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</si>
  <si>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</si>
  <si>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</si>
  <si>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</si>
  <si>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</si>
  <si>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</si>
  <si>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</si>
  <si>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</si>
  <si>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</si>
  <si>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</si>
  <si>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</si>
  <si>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</si>
  <si>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</si>
  <si>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</si>
  <si>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</si>
  <si>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</si>
  <si>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</si>
  <si>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</si>
  <si>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</si>
  <si>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</si>
  <si>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</si>
  <si>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</si>
  <si>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</si>
  <si>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</si>
  <si>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</si>
  <si>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</si>
  <si>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</si>
  <si>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</si>
  <si>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</si>
  <si>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</si>
  <si>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</si>
  <si>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</si>
  <si>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</si>
  <si>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</si>
  <si>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</si>
  <si>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</si>
  <si>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</si>
  <si>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</si>
  <si>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</si>
  <si>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</si>
  <si>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</si>
  <si>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</si>
  <si>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</si>
  <si>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</si>
  <si>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</si>
  <si>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</si>
  <si>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</si>
  <si>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</si>
  <si>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</si>
  <si>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</si>
  <si>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</si>
  <si>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</si>
  <si>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</si>
  <si>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</si>
  <si>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</si>
  <si>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</si>
  <si>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</si>
  <si>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</si>
  <si>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</si>
  <si>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</si>
  <si>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</si>
  <si>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</si>
  <si>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</si>
  <si>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</si>
  <si>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</si>
  <si>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</si>
  <si>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</si>
  <si>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</si>
  <si>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</si>
  <si>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</si>
  <si>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</si>
  <si>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</si>
  <si>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</si>
  <si>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</si>
  <si>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</si>
  <si>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</si>
  <si>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</si>
  <si>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</si>
  <si>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</si>
  <si>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</si>
  <si>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</si>
  <si>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</si>
  <si>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</si>
  <si>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</si>
  <si>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</si>
  <si>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</si>
  <si>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</si>
  <si>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</si>
  <si>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</si>
  <si>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</si>
  <si>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</si>
  <si>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</si>
  <si>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</si>
  <si>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</si>
  <si>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</si>
  <si>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</si>
  <si>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</si>
  <si>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</si>
  <si>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</si>
  <si>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</si>
  <si>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</si>
  <si>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</si>
  <si>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</si>
  <si>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</si>
  <si>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</si>
  <si>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</si>
  <si>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</si>
  <si>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</si>
  <si>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</si>
  <si>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</si>
  <si>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</si>
  <si>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</si>
  <si>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</si>
  <si>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</si>
  <si>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</si>
  <si>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</si>
  <si>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</si>
  <si>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</si>
  <si>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</si>
  <si>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</si>
  <si>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</si>
  <si>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</si>
  <si>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</si>
  <si>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</si>
  <si>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</si>
  <si>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</si>
  <si>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</si>
  <si>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</si>
  <si>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</si>
  <si>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</si>
  <si>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</si>
  <si>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</si>
  <si>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</si>
  <si>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</si>
  <si>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</si>
  <si>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</si>
  <si>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</si>
  <si>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</si>
  <si>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</si>
  <si>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</si>
  <si>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</si>
  <si>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</si>
  <si>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</si>
  <si>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</si>
  <si>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</si>
  <si>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</si>
  <si>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</si>
  <si>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</si>
  <si>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</si>
  <si>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</si>
  <si>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</si>
  <si>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</si>
  <si>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</si>
  <si>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</si>
  <si>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</si>
  <si>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</si>
  <si>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</si>
  <si>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</si>
  <si>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</si>
  <si>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</si>
  <si>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</si>
  <si>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</si>
  <si>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</si>
  <si>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</si>
  <si>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</si>
  <si>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</si>
  <si>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</si>
  <si>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</si>
  <si>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</si>
  <si>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</si>
  <si>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</si>
  <si>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</si>
  <si>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</si>
  <si>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</si>
  <si>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</si>
  <si>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</si>
  <si>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</si>
  <si>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</si>
  <si>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</si>
  <si>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</si>
  <si>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</si>
  <si>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</si>
  <si>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</si>
  <si>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</si>
  <si>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</si>
  <si>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</si>
  <si>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</si>
  <si>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</si>
  <si>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</si>
  <si>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</si>
  <si>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</si>
  <si>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</si>
  <si>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</si>
  <si>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</si>
  <si>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</si>
  <si>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</si>
  <si>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</si>
  <si>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</si>
  <si>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</si>
  <si>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</si>
  <si>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</si>
  <si>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</si>
  <si>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</si>
  <si>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</si>
  <si>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</si>
  <si>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</si>
  <si>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</si>
  <si>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</si>
  <si>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</si>
  <si>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</si>
  <si>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</si>
  <si>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</si>
  <si>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</si>
  <si>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</si>
  <si>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</si>
  <si>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</si>
  <si>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</si>
  <si>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</si>
  <si>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</si>
  <si>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</si>
  <si>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</si>
  <si>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</si>
  <si>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</si>
  <si>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</si>
  <si>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</si>
  <si>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</si>
  <si>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</si>
  <si>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</si>
  <si>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</si>
  <si>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</si>
  <si>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</si>
  <si>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</si>
  <si>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</si>
  <si>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</si>
  <si>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</si>
  <si>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</si>
  <si>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</si>
  <si>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</si>
  <si>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</si>
  <si>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</si>
  <si>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</si>
  <si>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</si>
  <si>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</si>
  <si>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</si>
  <si>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</si>
  <si>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</si>
  <si>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</si>
  <si>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</si>
  <si>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</si>
  <si>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</si>
  <si>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</si>
  <si>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</si>
  <si>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</si>
  <si>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</si>
  <si>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</si>
  <si>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</si>
  <si>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</si>
  <si>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</si>
  <si>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</si>
  <si>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</si>
  <si>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</si>
  <si>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</si>
  <si>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</si>
  <si>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</si>
  <si>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</si>
  <si>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</si>
  <si>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</si>
  <si>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</si>
  <si>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</si>
  <si>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</si>
  <si>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</si>
  <si>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</si>
  <si>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</si>
  <si>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</si>
  <si>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</si>
  <si>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</si>
  <si>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</si>
  <si>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</si>
  <si>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</si>
  <si>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</si>
  <si>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</si>
  <si>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</si>
  <si>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</si>
  <si>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</si>
  <si>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</si>
  <si>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</si>
  <si>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</si>
  <si>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</si>
  <si>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</si>
  <si>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</si>
  <si>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</si>
  <si>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</si>
  <si>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</si>
  <si>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</si>
  <si>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</si>
  <si>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</si>
  <si>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</si>
  <si>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</si>
  <si>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</si>
  <si>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</si>
  <si>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</si>
  <si>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</si>
  <si>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</si>
  <si>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</si>
  <si>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</si>
  <si>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</si>
  <si>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</si>
  <si>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</si>
  <si>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</si>
  <si>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</si>
  <si>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</si>
  <si>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</si>
  <si>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</si>
  <si>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</si>
  <si>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</si>
  <si>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</si>
  <si>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</si>
  <si>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</si>
  <si>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</si>
  <si>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</si>
  <si>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</si>
  <si>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</si>
  <si>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</si>
  <si>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</si>
  <si>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</si>
  <si>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</si>
  <si>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</si>
  <si>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</si>
  <si>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</si>
  <si>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</si>
  <si>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</si>
  <si>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</si>
  <si>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</si>
  <si>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</si>
  <si>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</si>
  <si>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</si>
  <si>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</si>
  <si>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</si>
  <si>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</si>
  <si>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</si>
  <si>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</si>
  <si>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</si>
  <si>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</si>
  <si>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</si>
  <si>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</si>
  <si>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</si>
  <si>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</si>
  <si>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</si>
  <si>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</si>
  <si>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</si>
  <si>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</si>
  <si>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</si>
  <si>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</si>
  <si>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</si>
  <si>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</si>
  <si>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</si>
  <si>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</si>
  <si>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</si>
  <si>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</si>
  <si>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</si>
  <si>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</si>
  <si>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</si>
  <si>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</si>
  <si>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</si>
  <si>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</si>
  <si>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</si>
  <si>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</si>
  <si>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</si>
  <si>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</si>
  <si>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</si>
  <si>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</si>
  <si>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</si>
  <si>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</si>
  <si>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</si>
  <si>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</si>
  <si>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</si>
  <si>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</si>
  <si>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</si>
  <si>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</si>
  <si>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</si>
  <si>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</si>
  <si>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</si>
  <si>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</si>
  <si>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</si>
  <si>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</si>
  <si>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</si>
  <si>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</si>
  <si>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</si>
  <si>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</si>
  <si>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</si>
  <si>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</si>
  <si>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</si>
  <si>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</si>
  <si>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</si>
  <si>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</si>
  <si>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</si>
  <si>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</si>
  <si>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</si>
  <si>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</si>
  <si>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</si>
  <si>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</si>
  <si>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</si>
  <si>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</si>
  <si>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</si>
  <si>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</si>
  <si>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</si>
  <si>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</si>
  <si>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</si>
  <si>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</si>
  <si>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</si>
  <si>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</si>
  <si>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</si>
  <si>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</si>
  <si>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</si>
  <si>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</si>
  <si>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</si>
  <si>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</si>
  <si>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</si>
  <si>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</si>
  <si>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</si>
  <si>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</si>
  <si>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</si>
  <si>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</si>
  <si>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</si>
  <si>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</si>
  <si>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</si>
  <si>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</si>
  <si>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</si>
  <si>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</si>
  <si>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</si>
  <si>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</si>
  <si>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</si>
  <si>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</si>
  <si>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</si>
  <si>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</si>
  <si>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</si>
  <si>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</si>
  <si>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</si>
  <si>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</si>
  <si>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</si>
  <si>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</si>
  <si>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</si>
  <si>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</si>
  <si>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</si>
  <si>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</si>
  <si>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</si>
  <si>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</si>
  <si>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</si>
  <si>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</si>
  <si>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</si>
  <si>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</si>
  <si>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</si>
  <si>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</si>
  <si>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</si>
  <si>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</si>
  <si>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</si>
  <si>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</si>
  <si>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</si>
  <si>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</si>
  <si>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</si>
  <si>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</si>
  <si>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</si>
  <si>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</si>
  <si>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</si>
  <si>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</si>
  <si>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</si>
  <si>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</si>
  <si>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</si>
  <si>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</si>
  <si>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</si>
  <si>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</si>
  <si>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</si>
  <si>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</si>
  <si>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</si>
  <si>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</si>
  <si>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</si>
  <si>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</si>
  <si>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</si>
  <si>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</si>
  <si>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</si>
  <si>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</si>
  <si>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</si>
  <si>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</si>
  <si>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</si>
  <si>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</si>
  <si>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</si>
  <si>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</si>
  <si>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</si>
  <si>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</si>
  <si>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</si>
  <si>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</si>
  <si>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</si>
  <si>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</si>
  <si>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</si>
  <si>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</si>
  <si>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</si>
  <si>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</si>
  <si>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</si>
  <si>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</si>
  <si>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</si>
  <si>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</si>
  <si>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</si>
  <si>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</si>
  <si>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</si>
  <si>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</si>
  <si>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</si>
  <si>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</si>
  <si>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</si>
  <si>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</si>
  <si>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</si>
  <si>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</si>
  <si>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</si>
  <si>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</si>
  <si>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</si>
  <si>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</si>
  <si>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</si>
  <si>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</si>
  <si>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</si>
  <si>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</si>
  <si>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</si>
  <si>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</si>
  <si>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</si>
  <si>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</si>
  <si>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</si>
  <si>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</si>
  <si>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</si>
  <si>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</si>
  <si>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</si>
  <si>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</si>
  <si>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</si>
  <si>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</si>
  <si>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</si>
  <si>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</si>
  <si>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</si>
  <si>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</si>
  <si>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</si>
  <si>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</si>
  <si>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</si>
  <si>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</si>
  <si>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</si>
  <si>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</si>
  <si>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</si>
  <si>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</si>
  <si>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</si>
  <si>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</si>
  <si>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</si>
  <si>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</si>
  <si>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</si>
  <si>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</si>
  <si>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</si>
  <si>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</si>
  <si>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</si>
  <si>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</si>
  <si>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</si>
  <si>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</si>
  <si>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</si>
  <si>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</si>
  <si>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</si>
  <si>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</si>
  <si>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</si>
  <si>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</si>
  <si>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</si>
  <si>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</si>
  <si>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</si>
  <si>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</si>
  <si>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</si>
  <si>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</si>
  <si>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</si>
  <si>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</si>
  <si>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</si>
  <si>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</si>
  <si>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</si>
  <si>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</si>
  <si>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</si>
  <si>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</si>
  <si>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</si>
  <si>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</si>
  <si>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</si>
  <si>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</si>
  <si>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</si>
  <si>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</si>
  <si>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</si>
  <si>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</si>
  <si>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</si>
  <si>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</si>
  <si>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</si>
  <si>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</si>
  <si>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</si>
  <si>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</si>
  <si>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</si>
  <si>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</si>
  <si>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</si>
  <si>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</si>
  <si>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</si>
  <si>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</si>
  <si>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</si>
  <si>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</si>
  <si>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</si>
  <si>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</si>
  <si>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</si>
  <si>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</si>
  <si>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</si>
  <si>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</si>
  <si>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</si>
  <si>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</si>
  <si>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</si>
  <si>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</si>
  <si>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</si>
  <si>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</si>
  <si>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</si>
  <si>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</si>
  <si>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</si>
  <si>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</si>
  <si>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</si>
  <si>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</si>
  <si>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</si>
  <si>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</si>
  <si>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</si>
  <si>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</si>
  <si>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</si>
  <si>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</si>
  <si>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</si>
  <si>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</si>
  <si>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</si>
  <si>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</si>
  <si>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</si>
  <si>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</si>
  <si>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</si>
  <si>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</si>
  <si>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</si>
  <si>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</si>
  <si>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</si>
  <si>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</si>
  <si>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</si>
  <si>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</si>
  <si>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</si>
  <si>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</si>
  <si>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</si>
  <si>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</si>
  <si>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</si>
  <si>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</si>
  <si>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</si>
  <si>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</si>
  <si>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</si>
  <si>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</si>
  <si>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</si>
  <si>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</si>
  <si>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</si>
  <si>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</si>
  <si>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</si>
  <si>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</si>
  <si>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</si>
  <si>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</si>
  <si>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</si>
  <si>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</si>
  <si>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</si>
  <si>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</si>
  <si>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</si>
  <si>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</si>
  <si>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</si>
  <si>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</si>
  <si>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</si>
  <si>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</si>
  <si>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</si>
  <si>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</si>
  <si>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</si>
  <si>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</si>
  <si>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</si>
  <si>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</si>
  <si>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</si>
  <si>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</si>
  <si>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</si>
  <si>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</si>
  <si>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</si>
  <si>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</si>
  <si>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</si>
  <si>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</si>
  <si>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</si>
  <si>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</si>
  <si>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</si>
  <si>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</si>
  <si>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</si>
  <si>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</si>
  <si>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</si>
  <si>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</si>
  <si>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</si>
  <si>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</si>
  <si>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</si>
  <si>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</si>
  <si>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</si>
  <si>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</si>
  <si>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</si>
  <si>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</si>
  <si>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</si>
  <si>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</si>
  <si>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</si>
  <si>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</si>
  <si>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</si>
  <si>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</si>
  <si>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</si>
  <si>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</si>
  <si>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</si>
  <si>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</si>
  <si>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</si>
  <si>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</si>
  <si>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</si>
  <si>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</si>
  <si>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</si>
  <si>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</si>
  <si>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</si>
  <si>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</si>
  <si>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</si>
  <si>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</si>
  <si>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</si>
  <si>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</si>
  <si>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</si>
  <si>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</si>
  <si>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</si>
  <si>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</si>
  <si>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</si>
  <si>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</si>
  <si>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</si>
  <si>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</si>
  <si>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</si>
  <si>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</si>
  <si>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</si>
  <si>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</si>
  <si>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</si>
  <si>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</si>
  <si>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</si>
  <si>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</si>
  <si>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</si>
  <si>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</si>
  <si>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</si>
  <si>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</si>
  <si>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</si>
  <si>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</si>
  <si>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</si>
  <si>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</si>
  <si>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</si>
  <si>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</si>
  <si>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</si>
  <si>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</si>
  <si>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</si>
  <si>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</si>
  <si>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</si>
  <si>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</si>
  <si>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</si>
  <si>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</si>
  <si>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</si>
  <si>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</si>
  <si>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</si>
  <si>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</si>
  <si>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</si>
  <si>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</si>
  <si>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</si>
  <si>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</si>
  <si>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</si>
  <si>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</si>
  <si>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</si>
  <si>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</si>
  <si>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</si>
  <si>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</si>
  <si>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</si>
  <si>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</si>
  <si>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</si>
  <si>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</si>
  <si>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</si>
  <si>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</si>
  <si>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</si>
  <si>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</si>
  <si>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</si>
  <si>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</si>
  <si>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</si>
  <si>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</si>
  <si>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</si>
  <si>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</si>
  <si>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</si>
  <si>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</si>
  <si>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</si>
  <si>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</si>
  <si>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</si>
  <si>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</si>
  <si>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</si>
  <si>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</si>
  <si>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</si>
  <si>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</si>
  <si>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</si>
  <si>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</si>
  <si>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</si>
  <si>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</si>
  <si>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</si>
  <si>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</si>
  <si>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</si>
  <si>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</si>
  <si>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</si>
  <si>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</si>
  <si>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</si>
  <si>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</si>
  <si>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</si>
  <si>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</si>
  <si>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</si>
  <si>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</si>
  <si>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</si>
  <si>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</si>
  <si>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</si>
  <si>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</si>
  <si>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</si>
  <si>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</si>
  <si>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</si>
  <si>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</si>
  <si>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</si>
  <si>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</si>
  <si>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</si>
  <si>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</si>
  <si>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</si>
  <si>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</si>
  <si>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</si>
  <si>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</si>
  <si>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</si>
  <si>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</si>
  <si>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</si>
  <si>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</si>
  <si>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</si>
  <si>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</si>
  <si>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</si>
  <si>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</si>
  <si>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</si>
  <si>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</si>
  <si>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</si>
  <si>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</si>
  <si>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</si>
  <si>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</si>
  <si>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</si>
  <si>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</si>
  <si>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</si>
  <si>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</si>
  <si>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</si>
  <si>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</si>
  <si>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</si>
  <si>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</si>
  <si>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</si>
  <si>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</si>
  <si>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</si>
  <si>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</si>
  <si>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</si>
  <si>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</si>
  <si>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</si>
  <si>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</si>
  <si>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</si>
  <si>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</si>
  <si>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</si>
  <si>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</si>
  <si>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</si>
  <si>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</si>
  <si>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</si>
  <si>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</si>
  <si>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</si>
  <si>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</si>
  <si>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</si>
  <si>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</si>
  <si>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</si>
  <si>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</si>
  <si>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</si>
  <si>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</si>
  <si>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</si>
  <si>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</si>
  <si>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</si>
  <si>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</si>
  <si>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</si>
  <si>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</si>
  <si>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</si>
  <si>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</si>
  <si>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</si>
  <si>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</si>
  <si>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</si>
  <si>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</si>
  <si>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</si>
  <si>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</si>
  <si>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</si>
  <si>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</si>
  <si>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</si>
  <si>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</si>
  <si>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</si>
  <si>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</si>
  <si>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</si>
  <si>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</si>
  <si>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</si>
  <si>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</si>
  <si>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</si>
  <si>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</si>
  <si>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</si>
  <si>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</si>
  <si>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</si>
  <si>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</si>
  <si>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</si>
  <si>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</si>
  <si>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</si>
  <si>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</si>
  <si>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</si>
  <si>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</si>
  <si>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</si>
  <si>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</si>
  <si>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</si>
  <si>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</si>
  <si>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</si>
  <si>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</si>
  <si>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</si>
  <si>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</si>
  <si>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</si>
  <si>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</si>
  <si>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</si>
  <si>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</si>
  <si>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</si>
  <si>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</si>
  <si>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</si>
  <si>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</si>
  <si>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</si>
  <si>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</si>
  <si>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</si>
  <si>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</si>
  <si>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</si>
  <si>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</si>
  <si>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</si>
  <si>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</si>
  <si>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</si>
  <si>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</si>
  <si>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</si>
  <si>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</si>
  <si>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</si>
  <si>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</si>
  <si>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</si>
  <si>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</si>
  <si>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</si>
  <si>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</si>
  <si>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</si>
  <si>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</si>
  <si>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</si>
  <si>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</si>
  <si>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</si>
  <si>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</si>
  <si>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</si>
  <si>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</si>
  <si>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</si>
  <si>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</si>
  <si>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</si>
  <si>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</si>
  <si>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</si>
  <si>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</si>
  <si>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</si>
  <si>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</si>
  <si>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</si>
  <si>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</si>
  <si>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</si>
  <si>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</si>
  <si>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</si>
  <si>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</si>
  <si>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</si>
  <si>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</si>
  <si>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</si>
  <si>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</si>
  <si>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</si>
  <si>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</si>
  <si>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</si>
  <si>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</si>
  <si>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</si>
  <si>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</si>
  <si>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</si>
  <si>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</si>
  <si>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</si>
  <si>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</si>
  <si>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</si>
  <si>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</si>
  <si>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</si>
  <si>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</si>
  <si>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</si>
  <si>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</si>
  <si>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</si>
  <si>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</si>
  <si>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</si>
  <si>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</si>
  <si>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</si>
  <si>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</si>
  <si>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</si>
  <si>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</si>
  <si>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</si>
  <si>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</si>
  <si>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</si>
  <si>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</si>
  <si>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</si>
  <si>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</si>
  <si>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</si>
  <si>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</si>
  <si>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</si>
  <si>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</si>
  <si>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</si>
  <si>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</si>
  <si>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</si>
  <si>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</si>
  <si>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</si>
  <si>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</si>
  <si>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</si>
  <si>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</si>
  <si>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</si>
  <si>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</si>
  <si>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</si>
  <si>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</si>
  <si>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</si>
  <si>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</si>
  <si>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</si>
  <si>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</si>
  <si>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</si>
  <si>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</si>
  <si>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</si>
  <si>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</si>
  <si>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</si>
  <si>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</si>
  <si>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</si>
  <si>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</si>
  <si>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</si>
  <si>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</si>
  <si>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</si>
  <si>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</si>
  <si>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</si>
  <si>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</si>
  <si>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</si>
  <si>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</si>
  <si>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</si>
  <si>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</si>
  <si>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</si>
  <si>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</si>
  <si>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</si>
  <si>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</si>
  <si>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</si>
  <si>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</si>
  <si>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</si>
  <si>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</si>
  <si>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</si>
  <si>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</si>
  <si>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</si>
  <si>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</si>
  <si>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</si>
  <si>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</si>
  <si>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</si>
  <si>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</si>
  <si>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</si>
  <si>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</si>
  <si>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</si>
  <si>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</si>
  <si>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</si>
  <si>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</si>
  <si>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</si>
  <si>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</si>
  <si>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</si>
  <si>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</si>
  <si>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</si>
  <si>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</si>
  <si>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</si>
  <si>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</si>
  <si>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</si>
  <si>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</si>
  <si>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</si>
  <si>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</si>
  <si>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</si>
  <si>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</si>
  <si>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</si>
  <si>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</si>
  <si>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</si>
  <si>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</si>
  <si>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</si>
  <si>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</si>
  <si>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</si>
  <si>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</si>
  <si>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</si>
  <si>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</si>
  <si>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</si>
  <si>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</si>
  <si>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</si>
  <si>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</si>
  <si>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</si>
  <si>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</si>
  <si>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</si>
  <si>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</si>
  <si>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</si>
  <si>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</si>
  <si>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</si>
  <si>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</si>
  <si>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</si>
  <si>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</si>
  <si>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</si>
  <si>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</si>
  <si>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</si>
  <si>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</si>
  <si>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</si>
  <si>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</si>
  <si>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</si>
  <si>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</si>
  <si>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</si>
  <si>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</si>
  <si>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</si>
  <si>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</si>
  <si>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</si>
  <si>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</si>
  <si>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</si>
  <si>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</si>
  <si>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</si>
  <si>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</si>
  <si>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</si>
  <si>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</si>
  <si>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</si>
  <si>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</si>
  <si>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</si>
  <si>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</si>
  <si>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</si>
  <si>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</si>
  <si>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</si>
  <si>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</si>
  <si>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</si>
  <si>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</si>
  <si>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</si>
  <si>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</si>
  <si>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</si>
  <si>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</si>
  <si>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</si>
  <si>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</si>
  <si>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</si>
  <si>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</si>
  <si>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</si>
  <si>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</si>
  <si>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</si>
  <si>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</si>
  <si>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</si>
  <si>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</si>
  <si>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</si>
  <si>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</si>
  <si>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</si>
  <si>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</si>
  <si>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</si>
  <si>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</si>
  <si>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</si>
  <si>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</si>
  <si>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</si>
  <si>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</si>
  <si>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</si>
  <si>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</si>
  <si>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</si>
  <si>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</si>
  <si>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</si>
  <si>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</si>
  <si>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</si>
  <si>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</si>
  <si>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</si>
  <si>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</si>
  <si>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</si>
  <si>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</si>
  <si>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</si>
  <si>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</si>
  <si>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</si>
  <si>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</si>
  <si>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</si>
  <si>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</si>
  <si>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</si>
  <si>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</si>
  <si>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</si>
  <si>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</si>
  <si>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</si>
  <si>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</si>
  <si>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</si>
  <si>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</si>
  <si>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</si>
  <si>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</si>
  <si>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</si>
  <si>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</si>
  <si>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</si>
  <si>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</si>
  <si>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</si>
  <si>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</si>
  <si>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</si>
  <si>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</si>
  <si>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</si>
  <si>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</si>
  <si>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</si>
  <si>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</si>
  <si>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</si>
  <si>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</si>
  <si>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</si>
  <si>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</si>
  <si>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</si>
  <si>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</si>
  <si>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</si>
  <si>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</si>
  <si>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</si>
  <si>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</si>
  <si>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</si>
  <si>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</si>
  <si>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</si>
  <si>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</si>
  <si>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</si>
  <si>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</si>
  <si>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</si>
  <si>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</si>
  <si>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</si>
  <si>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</si>
  <si>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</si>
  <si>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</si>
  <si>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</si>
  <si>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</si>
  <si>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</si>
  <si>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</si>
  <si>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</si>
  <si>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</si>
  <si>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</si>
  <si>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</si>
  <si>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</si>
  <si>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</si>
  <si>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</si>
  <si>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</si>
  <si>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</si>
  <si>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</si>
  <si>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</si>
  <si>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</si>
  <si>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</si>
  <si>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</si>
  <si>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</si>
  <si>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</si>
  <si>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</si>
  <si>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</si>
  <si>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</si>
  <si>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</si>
  <si>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</si>
  <si>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</si>
  <si>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</si>
  <si>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</si>
  <si>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</si>
  <si>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</si>
  <si>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</si>
  <si>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</si>
  <si>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</si>
  <si>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</si>
  <si>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</si>
  <si>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</si>
  <si>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</si>
  <si>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</si>
  <si>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</si>
  <si>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</si>
  <si>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</si>
  <si>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</si>
  <si>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</si>
  <si>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</si>
  <si>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</si>
  <si>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</si>
  <si>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</si>
  <si>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</si>
  <si>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</si>
  <si>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</si>
  <si>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</si>
  <si>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</si>
  <si>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</si>
  <si>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</si>
  <si>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</si>
  <si>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</si>
  <si>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</si>
  <si>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</si>
  <si>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</si>
  <si>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</si>
  <si>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</si>
  <si>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</si>
  <si>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</si>
  <si>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</si>
  <si>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</si>
  <si>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</si>
  <si>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</si>
  <si>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</si>
  <si>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</si>
  <si>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</si>
  <si>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</si>
  <si>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</si>
  <si>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</si>
  <si>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</si>
  <si>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</si>
  <si>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</si>
  <si>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</si>
  <si>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</si>
  <si>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</si>
  <si>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</si>
  <si>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</si>
  <si>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</si>
  <si>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</si>
  <si>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</si>
  <si>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</si>
  <si>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</si>
  <si>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</si>
  <si>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</si>
  <si>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</si>
  <si>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</si>
  <si>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</si>
  <si>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</si>
  <si>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</si>
  <si>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</si>
  <si>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</si>
  <si>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</si>
  <si>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</si>
  <si>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</si>
  <si>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</si>
  <si>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</si>
  <si>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</si>
  <si>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</si>
  <si>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</si>
  <si>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</si>
  <si>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</si>
  <si>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</si>
  <si>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</si>
  <si>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</si>
  <si>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</si>
  <si>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</si>
  <si>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</si>
  <si>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</si>
  <si>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</si>
  <si>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</si>
  <si>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</si>
  <si>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</si>
  <si>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</si>
  <si>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</si>
  <si>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</si>
  <si>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</si>
  <si>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</si>
  <si>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</si>
  <si>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</si>
  <si>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</si>
  <si>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</si>
  <si>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</si>
  <si>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</si>
  <si>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</si>
  <si>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</si>
  <si>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</si>
  <si>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</si>
  <si>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</si>
  <si>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</si>
  <si>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</si>
  <si>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</si>
  <si>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</si>
  <si>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</si>
  <si>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</si>
  <si>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</si>
  <si>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</si>
  <si>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</si>
  <si>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</si>
  <si>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</si>
  <si>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</si>
  <si>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</si>
  <si>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</si>
  <si>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</si>
  <si>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</si>
  <si>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</si>
  <si>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</si>
  <si>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</si>
  <si>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</si>
  <si>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</si>
  <si>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</si>
  <si>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</si>
  <si>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</si>
  <si>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</si>
  <si>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</si>
  <si>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</si>
  <si>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</si>
  <si>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</si>
  <si>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</si>
  <si>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</si>
  <si>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</si>
  <si>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</si>
  <si>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</si>
  <si>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</si>
  <si>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</si>
  <si>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</si>
  <si>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</si>
  <si>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</si>
  <si>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</si>
  <si>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</si>
  <si>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</si>
  <si>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</si>
  <si>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</si>
  <si>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</si>
  <si>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</si>
  <si>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</si>
  <si>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</si>
  <si>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</si>
  <si>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</si>
  <si>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</si>
  <si>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</si>
  <si>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</si>
  <si>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</si>
  <si>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</si>
  <si>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</si>
  <si>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</si>
  <si>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</si>
  <si>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</si>
  <si>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</si>
  <si>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</si>
  <si>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</si>
  <si>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</si>
  <si>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</si>
  <si>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</si>
  <si>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</si>
  <si>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</si>
  <si>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</si>
  <si>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</si>
  <si>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</si>
  <si>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</si>
  <si>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</si>
  <si>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</si>
  <si>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</si>
  <si>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</si>
  <si>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</si>
  <si>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</si>
  <si>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</si>
  <si>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</si>
  <si>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</si>
  <si>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</si>
  <si>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</si>
  <si>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</si>
  <si>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</si>
  <si>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</si>
  <si>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</si>
  <si>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</si>
  <si>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</si>
  <si>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</si>
  <si>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</si>
  <si>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</si>
  <si>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</si>
  <si>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</si>
  <si>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</si>
  <si>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</si>
  <si>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</si>
  <si>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</si>
  <si>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</si>
  <si>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</si>
  <si>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</si>
  <si>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</si>
  <si>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</si>
  <si>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</si>
  <si>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</si>
  <si>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</si>
  <si>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</si>
  <si>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</si>
  <si>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</si>
  <si>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</si>
  <si>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</si>
  <si>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</si>
  <si>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</si>
  <si>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</si>
  <si>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</si>
  <si>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</si>
  <si>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</si>
  <si>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</si>
  <si>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</si>
  <si>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</si>
  <si>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</si>
  <si>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</si>
  <si>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</si>
  <si>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</si>
  <si>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</si>
  <si>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</si>
  <si>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</si>
  <si>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</si>
  <si>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</si>
  <si>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</si>
  <si>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</si>
  <si>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</si>
  <si>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</si>
  <si>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</si>
  <si>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</si>
  <si>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</si>
  <si>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</si>
  <si>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</si>
  <si>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</si>
  <si>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</si>
  <si>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</si>
  <si>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</si>
  <si>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</si>
  <si>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</si>
  <si>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</si>
  <si>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</si>
  <si>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</si>
  <si>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</si>
  <si>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</si>
  <si>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</si>
  <si>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</si>
  <si>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</si>
  <si>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</si>
  <si>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</si>
  <si>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</si>
  <si>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</si>
  <si>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</si>
  <si>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</si>
  <si>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</si>
  <si>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</si>
  <si>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</si>
  <si>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</si>
  <si>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</si>
  <si>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</si>
  <si>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</si>
  <si>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</si>
  <si>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</si>
  <si>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</si>
  <si>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</si>
  <si>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</si>
  <si>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</si>
  <si>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</si>
  <si>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</si>
  <si>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</si>
  <si>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</si>
  <si>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</si>
  <si>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</si>
  <si>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</si>
  <si>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</si>
  <si>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</si>
  <si>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</si>
  <si>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</si>
  <si>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</si>
  <si>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</si>
  <si>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</si>
  <si>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</si>
  <si>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</si>
  <si>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</si>
  <si>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</si>
  <si>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</si>
  <si>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</si>
  <si>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</si>
  <si>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</si>
  <si>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</si>
  <si>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</si>
  <si>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</si>
  <si>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</si>
  <si>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</si>
  <si>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</si>
  <si>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</si>
  <si>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</si>
  <si>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</si>
  <si>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</si>
  <si>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</si>
  <si>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</si>
  <si>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</si>
  <si>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</si>
  <si>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</si>
  <si>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</si>
  <si>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</si>
  <si>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</si>
  <si>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</si>
  <si>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</si>
  <si>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</si>
  <si>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</si>
  <si>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</si>
  <si>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</si>
  <si>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</si>
  <si>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</si>
  <si>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</si>
  <si>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</si>
  <si>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</si>
  <si>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</si>
  <si>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</si>
  <si>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</si>
  <si>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</si>
  <si>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</si>
  <si>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</si>
  <si>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</si>
  <si>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</si>
  <si>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</si>
  <si>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</si>
  <si>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</si>
  <si>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</si>
  <si>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</si>
  <si>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</si>
  <si>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</si>
  <si>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</si>
  <si>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</si>
  <si>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</si>
  <si>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</si>
  <si>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</si>
  <si>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</si>
  <si>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</si>
  <si>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</si>
  <si>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</si>
  <si>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</si>
  <si>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</si>
  <si>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</si>
  <si>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</si>
  <si>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</si>
  <si>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</si>
  <si>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</si>
  <si>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</si>
  <si>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</si>
  <si>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</si>
  <si>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</si>
  <si>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</si>
  <si>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</si>
  <si>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</si>
  <si>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</si>
  <si>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</si>
  <si>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</si>
  <si>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</si>
  <si>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</si>
  <si>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</si>
  <si>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</si>
  <si>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</si>
  <si>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</si>
  <si>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</si>
  <si>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</si>
  <si>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</si>
  <si>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</si>
  <si>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</si>
  <si>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</si>
  <si>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</si>
  <si>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</si>
  <si>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</si>
  <si>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</si>
  <si>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</si>
  <si>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</si>
  <si>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</si>
  <si>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</si>
  <si>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</si>
  <si>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</si>
  <si>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</si>
  <si>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</si>
  <si>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</si>
  <si>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</si>
  <si>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</si>
  <si>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</si>
  <si>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</si>
  <si>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</si>
  <si>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</si>
  <si>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</si>
  <si>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</si>
  <si>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</si>
  <si>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</si>
  <si>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</si>
  <si>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</si>
  <si>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</si>
  <si>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</si>
  <si>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</si>
  <si>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</si>
  <si>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</si>
  <si>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</si>
  <si>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</si>
  <si>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</si>
  <si>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</si>
  <si>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</si>
  <si>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</si>
  <si>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</si>
  <si>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</si>
  <si>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</si>
  <si>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</si>
  <si>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</si>
  <si>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</si>
  <si>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</si>
  <si>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</si>
  <si>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</si>
  <si>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</si>
  <si>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</si>
  <si>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</si>
  <si>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</si>
  <si>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</si>
  <si>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</si>
  <si>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</si>
  <si>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</si>
  <si>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</si>
  <si>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</si>
  <si>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</si>
  <si>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</si>
  <si>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</si>
  <si>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</si>
  <si>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</si>
  <si>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</si>
  <si>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</si>
  <si>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</si>
  <si>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</si>
  <si>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</si>
  <si>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</si>
  <si>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</si>
  <si>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</si>
  <si>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</si>
  <si>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</si>
  <si>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</si>
  <si>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</si>
  <si>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</si>
  <si>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</si>
  <si>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</si>
  <si>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</si>
  <si>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</si>
  <si>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</si>
  <si>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</si>
  <si>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</si>
  <si>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</si>
  <si>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</si>
  <si>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</si>
  <si>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</si>
  <si>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</si>
  <si>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</si>
  <si>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</si>
  <si>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</si>
  <si>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</si>
  <si>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</si>
  <si>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</si>
  <si>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</si>
  <si>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</si>
  <si>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</si>
  <si>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</si>
  <si>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</si>
  <si>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</si>
  <si>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</si>
  <si>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</si>
  <si>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</si>
  <si>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</si>
  <si>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</si>
  <si>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</si>
  <si>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</si>
  <si>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</si>
  <si>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</si>
  <si>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</si>
  <si>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</si>
  <si>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</si>
  <si>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</si>
  <si>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</si>
  <si>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</si>
  <si>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</si>
  <si>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</si>
  <si>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</si>
  <si>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</si>
  <si>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</si>
  <si>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</si>
  <si>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</si>
  <si>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</si>
  <si>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</si>
  <si>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</si>
  <si>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</si>
  <si>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</si>
  <si>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</si>
  <si>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</si>
  <si>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</si>
  <si>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</si>
  <si>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</si>
  <si>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</si>
  <si>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</si>
  <si>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</si>
  <si>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</si>
  <si>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</si>
  <si>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</si>
  <si>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</si>
  <si>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</si>
  <si>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</si>
  <si>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</si>
  <si>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</si>
  <si>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</si>
  <si>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</si>
  <si>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</si>
  <si>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</si>
  <si>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</si>
  <si>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</si>
  <si>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</si>
  <si>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</si>
  <si>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</si>
  <si>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</si>
  <si>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</si>
  <si>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</si>
  <si>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</si>
  <si>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</si>
  <si>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</si>
  <si>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</si>
  <si>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</si>
  <si>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</si>
  <si>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</si>
  <si>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</si>
  <si>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</si>
  <si>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</si>
  <si>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</si>
  <si>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</si>
  <si>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</si>
  <si>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</si>
  <si>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</si>
  <si>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</si>
  <si>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</si>
  <si>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</si>
  <si>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</si>
  <si>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</si>
  <si>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</si>
  <si>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</si>
  <si>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</si>
  <si>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</si>
  <si>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</si>
  <si>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</si>
  <si>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</si>
  <si>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</si>
  <si>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</si>
  <si>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</si>
  <si>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</si>
  <si>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</si>
  <si>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</si>
  <si>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</si>
  <si>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</si>
  <si>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</si>
  <si>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</si>
  <si>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</si>
  <si>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</si>
  <si>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</si>
  <si>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</si>
  <si>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</si>
  <si>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</si>
  <si>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</si>
  <si>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</si>
  <si>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</si>
  <si>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</si>
  <si>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</si>
  <si>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</si>
  <si>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</si>
  <si>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</si>
  <si>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</si>
  <si>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</si>
  <si>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</si>
  <si>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</si>
  <si>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</si>
  <si>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</si>
  <si>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</si>
  <si>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</si>
  <si>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</si>
  <si>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</si>
  <si>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</si>
  <si>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</si>
  <si>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</si>
  <si>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</si>
  <si>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</si>
  <si>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</si>
  <si>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</si>
  <si>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</si>
  <si>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</si>
  <si>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</si>
  <si>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</si>
  <si>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</si>
  <si>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</si>
  <si>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</si>
  <si>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</si>
  <si>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</si>
  <si>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</si>
  <si>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</si>
  <si>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</si>
  <si>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</si>
  <si>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</si>
  <si>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</si>
  <si>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</si>
  <si>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</si>
  <si>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</si>
  <si>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</si>
  <si>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</si>
  <si>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</si>
  <si>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</si>
  <si>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</si>
  <si>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</si>
  <si>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</si>
  <si>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</si>
  <si>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</si>
  <si>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</si>
  <si>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</si>
  <si>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</si>
  <si>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</si>
  <si>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</si>
  <si>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</si>
  <si>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</si>
  <si>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</si>
  <si>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</si>
  <si>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</si>
  <si>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</si>
  <si>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</si>
  <si>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</si>
  <si>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</si>
  <si>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</si>
  <si>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</si>
  <si>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</si>
  <si>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</si>
  <si>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</si>
  <si>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</si>
  <si>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</si>
  <si>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</si>
  <si>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</si>
  <si>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</si>
  <si>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</si>
  <si>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</si>
  <si>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</si>
  <si>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</si>
  <si>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</si>
  <si>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</si>
  <si>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</si>
  <si>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</si>
  <si>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</si>
  <si>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</si>
  <si>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</si>
  <si>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</si>
  <si>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</si>
  <si>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</si>
  <si>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</si>
  <si>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</si>
  <si>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</si>
  <si>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</si>
  <si>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</si>
  <si>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</si>
  <si>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</si>
  <si>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</si>
  <si>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</si>
  <si>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</si>
  <si>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</si>
  <si>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</si>
  <si>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</si>
  <si>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</si>
  <si>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</si>
  <si>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</si>
  <si>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</si>
  <si>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</si>
  <si>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</si>
  <si>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</si>
  <si>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</si>
  <si>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</si>
  <si>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</si>
  <si>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</si>
  <si>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</si>
  <si>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</si>
  <si>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</si>
  <si>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</si>
  <si>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</si>
  <si>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</si>
  <si>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</si>
  <si>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</si>
  <si>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</si>
  <si>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</si>
  <si>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</si>
  <si>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</si>
  <si>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</si>
  <si>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</si>
  <si>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</si>
  <si>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</si>
  <si>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</si>
  <si>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</si>
  <si>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</si>
  <si>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</si>
  <si>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</si>
  <si>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</si>
  <si>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</si>
  <si>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</si>
  <si>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</si>
  <si>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</si>
  <si>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</si>
  <si>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</si>
  <si>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</si>
  <si>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</si>
  <si>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</si>
  <si>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</si>
  <si>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</si>
  <si>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</si>
  <si>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</si>
  <si>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</si>
  <si>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</si>
  <si>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</si>
  <si>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</si>
  <si>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</si>
  <si>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</si>
  <si>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</si>
  <si>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</si>
  <si>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</si>
  <si>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</si>
  <si>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</si>
  <si>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</si>
  <si>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</si>
  <si>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</si>
  <si>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</si>
  <si>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</si>
  <si>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</si>
  <si>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</si>
  <si>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</si>
  <si>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</si>
  <si>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</si>
  <si>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</si>
  <si>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</si>
  <si>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</si>
  <si>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</si>
  <si>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</si>
  <si>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</si>
  <si>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</si>
  <si>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</si>
  <si>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</si>
  <si>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</si>
  <si>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</si>
  <si>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</si>
  <si>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</si>
  <si>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</si>
  <si>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</si>
  <si>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</si>
  <si>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</si>
  <si>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</si>
  <si>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</si>
  <si>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</si>
  <si>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</si>
  <si>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</si>
  <si>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</si>
  <si>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</si>
  <si>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</si>
  <si>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</si>
  <si>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</si>
  <si>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</si>
  <si>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</si>
  <si>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</si>
  <si>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</si>
  <si>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</si>
  <si>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</si>
  <si>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</si>
  <si>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</si>
  <si>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</si>
  <si>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</si>
  <si>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</si>
  <si>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</si>
  <si>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</si>
  <si>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</si>
  <si>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</si>
  <si>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</si>
  <si>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</si>
  <si>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</si>
  <si>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</si>
  <si>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</si>
  <si>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</si>
  <si>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</si>
  <si>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</si>
  <si>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</si>
  <si>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</si>
  <si>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</si>
  <si>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</si>
  <si>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</si>
  <si>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</si>
  <si>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</si>
  <si>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</si>
  <si>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</si>
  <si>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</si>
  <si>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</si>
  <si>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</si>
  <si>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</si>
  <si>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</si>
  <si>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</si>
  <si>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</si>
  <si>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</si>
  <si>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</si>
  <si>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</si>
  <si>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</si>
  <si>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</si>
  <si>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</si>
  <si>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</si>
  <si>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</si>
  <si>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</si>
  <si>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</si>
  <si>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</si>
  <si>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</si>
  <si>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</si>
  <si>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</si>
  <si>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</si>
  <si>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</si>
  <si>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</si>
  <si>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</si>
  <si>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</si>
  <si>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</si>
  <si>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</si>
  <si>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</si>
  <si>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</si>
  <si>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</si>
  <si>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</si>
  <si>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</si>
  <si>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</si>
  <si>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</si>
  <si>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</si>
  <si>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</si>
  <si>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</si>
  <si>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</si>
  <si>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</si>
  <si>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</si>
  <si>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</si>
  <si>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</si>
  <si>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</si>
  <si>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</si>
  <si>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</si>
  <si>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</si>
  <si>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</si>
  <si>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</si>
  <si>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</si>
  <si>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</si>
  <si>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</si>
  <si>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</si>
  <si>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</si>
  <si>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</si>
  <si>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</si>
  <si>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</si>
  <si>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</si>
  <si>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</si>
  <si>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</si>
  <si>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</si>
  <si>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</si>
  <si>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</si>
  <si>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</si>
  <si>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</si>
  <si>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</si>
  <si>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</si>
  <si>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</si>
  <si>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</si>
  <si>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</si>
  <si>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</si>
  <si>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</si>
  <si>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</si>
  <si>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</si>
  <si>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</si>
  <si>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</si>
  <si>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</si>
  <si>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</si>
  <si>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</si>
  <si>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</si>
  <si>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</si>
  <si>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</si>
  <si>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</si>
  <si>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</si>
  <si>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</si>
  <si>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</si>
  <si>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</si>
  <si>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</si>
  <si>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</si>
  <si>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</si>
  <si>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</si>
  <si>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</si>
  <si>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</si>
  <si>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</si>
  <si>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</si>
  <si>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</si>
  <si>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</si>
  <si>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</si>
  <si>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</si>
  <si>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</si>
  <si>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</si>
  <si>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</si>
  <si>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</si>
  <si>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</si>
  <si>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</si>
  <si>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</si>
  <si>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</si>
  <si>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</si>
  <si>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</si>
  <si>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</si>
  <si>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</si>
  <si>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</si>
  <si>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</si>
  <si>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</si>
  <si>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</si>
  <si>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</si>
  <si>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</si>
  <si>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</si>
  <si>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</si>
  <si>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</si>
  <si>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</si>
  <si>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</si>
  <si>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</si>
  <si>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</si>
  <si>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</si>
  <si>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</si>
  <si>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</si>
  <si>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</si>
  <si>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</si>
  <si>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</si>
  <si>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</si>
  <si>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</si>
  <si>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</si>
  <si>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</si>
  <si>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</si>
  <si>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</si>
  <si>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</si>
  <si>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</si>
  <si>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</si>
  <si>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</si>
  <si>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</si>
  <si>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</si>
  <si>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</si>
  <si>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</si>
  <si>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</si>
  <si>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</si>
  <si>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</si>
  <si>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</si>
  <si>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</si>
  <si>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</si>
  <si>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</si>
  <si>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</si>
  <si>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</si>
  <si>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</si>
  <si>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</si>
  <si>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</si>
  <si>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</si>
  <si>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</si>
  <si>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</si>
  <si>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</si>
  <si>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</si>
  <si>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</si>
  <si>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</si>
  <si>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</si>
  <si>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</si>
  <si>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</si>
  <si>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</si>
  <si>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</si>
  <si>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</si>
  <si>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</si>
  <si>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</si>
  <si>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</si>
  <si>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</si>
  <si>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</si>
  <si>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</si>
  <si>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</si>
  <si>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</si>
  <si>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</si>
  <si>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</si>
  <si>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</si>
  <si>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</si>
  <si>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</si>
  <si>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</si>
  <si>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</si>
  <si>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</si>
  <si>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</si>
  <si>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</si>
  <si>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</si>
  <si>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</si>
  <si>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</si>
  <si>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</si>
  <si>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</si>
  <si>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</si>
  <si>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</si>
  <si>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</si>
  <si>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</si>
  <si>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</si>
  <si>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</si>
  <si>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</si>
  <si>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</si>
  <si>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</si>
  <si>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</si>
  <si>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</si>
  <si>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</si>
  <si>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</si>
  <si>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</si>
  <si>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</si>
  <si>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</si>
  <si>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</si>
  <si>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</si>
  <si>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</si>
  <si>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</si>
  <si>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</si>
  <si>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</si>
  <si>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</si>
  <si>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</si>
  <si>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</si>
  <si>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</si>
  <si>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</si>
  <si>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</si>
  <si>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</si>
  <si>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</si>
  <si>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</si>
  <si>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</si>
  <si>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</si>
  <si>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</si>
  <si>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</si>
  <si>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</si>
  <si>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</si>
  <si>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</si>
  <si>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</si>
  <si>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</si>
  <si>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</si>
  <si>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</si>
  <si>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</si>
  <si>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</si>
  <si>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</si>
  <si>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</si>
  <si>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</si>
  <si>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</si>
  <si>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</si>
  <si>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</si>
  <si>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</si>
  <si>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</si>
  <si>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</si>
  <si>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</si>
  <si>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</si>
  <si>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</si>
  <si>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</si>
  <si>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</si>
  <si>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</si>
  <si>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</si>
  <si>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</si>
  <si>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</si>
  <si>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</si>
  <si>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</si>
  <si>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</si>
  <si>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</si>
  <si>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</si>
  <si>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</si>
  <si>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</si>
  <si>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</si>
  <si>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</si>
  <si>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</si>
  <si>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</si>
  <si>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</si>
  <si>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</si>
  <si>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</si>
  <si>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</si>
  <si>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</si>
  <si>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</si>
  <si>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</si>
  <si>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</si>
  <si>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</si>
  <si>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</si>
  <si>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</si>
  <si>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</si>
  <si>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</si>
  <si>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</si>
  <si>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</si>
  <si>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</si>
  <si>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</si>
  <si>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</si>
  <si>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</si>
  <si>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</si>
  <si>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</si>
  <si>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</si>
  <si>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</si>
  <si>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</si>
  <si>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</si>
  <si>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</si>
  <si>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</si>
  <si>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</si>
  <si>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</si>
  <si>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</si>
  <si>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</si>
  <si>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</si>
  <si>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</si>
  <si>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</si>
  <si>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</si>
  <si>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</si>
  <si>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</si>
  <si>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</si>
  <si>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</si>
  <si>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</si>
  <si>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</si>
  <si>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</si>
  <si>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</si>
  <si>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</si>
  <si>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</si>
  <si>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</si>
  <si>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</si>
  <si>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</si>
  <si>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</si>
  <si>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</si>
  <si>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</si>
  <si>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</si>
  <si>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</si>
  <si>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</si>
  <si>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</si>
  <si>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</si>
  <si>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</si>
  <si>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</si>
  <si>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</si>
  <si>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</si>
  <si>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</si>
  <si>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</si>
  <si>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</si>
  <si>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</si>
  <si>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</si>
  <si>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</si>
  <si>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</si>
  <si>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</si>
  <si>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</si>
  <si>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</si>
  <si>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</si>
  <si>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</si>
  <si>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</si>
  <si>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</si>
  <si>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</si>
  <si>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</si>
  <si>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</si>
  <si>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</si>
  <si>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</si>
  <si>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</si>
  <si>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</si>
  <si>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</si>
  <si>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</si>
  <si>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</si>
  <si>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</si>
  <si>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</si>
  <si>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</si>
  <si>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</si>
  <si>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</si>
  <si>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</si>
  <si>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</si>
  <si>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</si>
  <si>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</si>
  <si>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</si>
  <si>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</si>
  <si>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</si>
  <si>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</si>
  <si>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</si>
  <si>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</si>
  <si>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</si>
  <si>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</si>
  <si>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</si>
  <si>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</si>
  <si>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</si>
  <si>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</si>
  <si>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</si>
  <si>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</si>
  <si>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</si>
  <si>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</si>
  <si>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</si>
  <si>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</si>
  <si>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</si>
  <si>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</si>
  <si>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</si>
  <si>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</si>
  <si>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</si>
  <si>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</si>
  <si>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</si>
  <si>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</si>
  <si>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</si>
  <si>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</si>
  <si>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</si>
  <si>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</si>
  <si>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</si>
  <si>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</si>
  <si>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</si>
  <si>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</si>
  <si>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</si>
  <si>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</si>
  <si>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</si>
  <si>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</si>
  <si>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</si>
  <si>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</si>
  <si>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</si>
  <si>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</si>
  <si>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</si>
  <si>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</si>
  <si>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</si>
  <si>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</si>
  <si>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</si>
  <si>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</si>
  <si>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</si>
  <si>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</si>
  <si>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</si>
  <si>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</si>
  <si>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</si>
  <si>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</si>
  <si>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</si>
  <si>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</si>
  <si>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</si>
  <si>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</si>
  <si>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</si>
  <si>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</si>
  <si>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</si>
  <si>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</si>
  <si>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</si>
  <si>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</si>
  <si>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</si>
  <si>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</si>
  <si>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</si>
  <si>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</si>
  <si>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</si>
  <si>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</si>
  <si>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</si>
  <si>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</si>
  <si>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</si>
  <si>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</si>
  <si>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</si>
  <si>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</si>
  <si>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</si>
  <si>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</si>
  <si>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</si>
  <si>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</si>
  <si>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</si>
  <si>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</si>
  <si>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</si>
  <si>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</si>
  <si>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</si>
  <si>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</si>
  <si>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</si>
  <si>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</si>
  <si>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</si>
  <si>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</si>
  <si>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</si>
  <si>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</si>
  <si>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</si>
  <si>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</si>
  <si>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</si>
  <si>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</si>
  <si>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</si>
  <si>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</si>
  <si>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</si>
  <si>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</si>
  <si>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</si>
  <si>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</si>
  <si>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</si>
  <si>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</si>
  <si>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</si>
  <si>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</si>
  <si>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</si>
  <si>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</si>
  <si>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</si>
  <si>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</si>
  <si>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</si>
  <si>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</si>
  <si>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</si>
  <si>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</si>
  <si>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</si>
  <si>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</si>
  <si>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</si>
  <si>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</si>
  <si>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</si>
  <si>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</si>
  <si>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</si>
  <si>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</si>
  <si>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</si>
  <si>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</si>
  <si>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</si>
  <si>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</si>
  <si>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</si>
  <si>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</si>
  <si>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</si>
  <si>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</si>
  <si>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</si>
  <si>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</si>
  <si>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</si>
  <si>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</si>
  <si>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</si>
  <si>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</si>
  <si>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</si>
  <si>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</si>
  <si>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</si>
  <si>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</si>
  <si>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</si>
  <si>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</si>
  <si>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</si>
  <si>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</si>
  <si>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</si>
  <si>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</si>
  <si>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</si>
  <si>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</si>
  <si>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</si>
  <si>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</si>
  <si>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</si>
  <si>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</si>
  <si>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</si>
  <si>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</si>
  <si>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</si>
  <si>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</si>
  <si>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</si>
  <si>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</si>
  <si>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</si>
  <si>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</si>
  <si>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</si>
  <si>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</si>
  <si>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</si>
  <si>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</si>
  <si>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</si>
  <si>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</si>
  <si>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</si>
  <si>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</si>
  <si>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</si>
  <si>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</si>
  <si>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</si>
  <si>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</si>
  <si>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</si>
  <si>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</si>
  <si>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</si>
  <si>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</si>
  <si>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</si>
  <si>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</si>
  <si>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</si>
  <si>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</si>
  <si>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</si>
  <si>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</si>
  <si>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</si>
  <si>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</si>
  <si>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</si>
  <si>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</si>
  <si>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</si>
  <si>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</si>
  <si>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</si>
  <si>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</si>
  <si>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</si>
  <si>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</si>
  <si>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</si>
  <si>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</si>
  <si>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</si>
  <si>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</si>
  <si>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</si>
  <si>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</si>
  <si>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</si>
  <si>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</si>
  <si>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</si>
  <si>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</si>
  <si>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</si>
  <si>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</si>
  <si>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</si>
  <si>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</si>
  <si>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</si>
  <si>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</si>
  <si>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</si>
  <si>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</si>
  <si>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</si>
  <si>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</si>
  <si>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</si>
  <si>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</si>
  <si>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</si>
  <si>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</si>
  <si>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</si>
  <si>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</si>
  <si>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</si>
  <si>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</si>
  <si>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</si>
  <si>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</si>
  <si>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</si>
  <si>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</si>
  <si>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</si>
  <si>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</si>
  <si>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</si>
  <si>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</si>
  <si>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</si>
  <si>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</si>
  <si>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</si>
  <si>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</si>
  <si>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</si>
  <si>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</si>
  <si>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</si>
  <si>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</si>
  <si>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</si>
  <si>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</si>
  <si>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</si>
  <si>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</si>
  <si>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</si>
  <si>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</si>
  <si>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</si>
  <si>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</si>
  <si>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</si>
  <si>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</si>
  <si>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</si>
  <si>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</si>
  <si>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</si>
  <si>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</si>
  <si>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</si>
  <si>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</si>
  <si>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</si>
  <si>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</si>
  <si>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</si>
  <si>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</si>
  <si>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</si>
  <si>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</si>
  <si>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</si>
  <si>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</si>
  <si>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</si>
  <si>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</si>
  <si>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</si>
  <si>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</si>
  <si>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</si>
  <si>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</si>
  <si>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</si>
  <si>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</si>
  <si>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</si>
  <si>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</si>
  <si>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</si>
  <si>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</si>
  <si>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</si>
  <si>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</si>
  <si>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</si>
  <si>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</si>
  <si>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</si>
  <si>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</si>
  <si>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</si>
  <si>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</si>
  <si>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</si>
  <si>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</si>
  <si>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</si>
  <si>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</si>
  <si>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</si>
  <si>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</si>
  <si>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</si>
  <si>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</si>
  <si>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</si>
  <si>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</si>
  <si>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</si>
  <si>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</si>
  <si>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</si>
  <si>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</si>
  <si>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</si>
  <si>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</si>
  <si>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</si>
  <si>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</si>
  <si>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</si>
  <si>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</si>
  <si>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</si>
  <si>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</si>
  <si>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</si>
  <si>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</si>
  <si>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</si>
  <si>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</si>
  <si>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</si>
  <si>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</si>
  <si>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</si>
  <si>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</si>
  <si>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</si>
  <si>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</si>
  <si>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</si>
  <si>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</si>
  <si>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</si>
  <si>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</si>
  <si>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</si>
  <si>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</si>
  <si>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</si>
  <si>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</si>
  <si>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</si>
  <si>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</si>
  <si>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</si>
  <si>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</si>
  <si>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</si>
  <si>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</si>
  <si>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</si>
  <si>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</si>
  <si>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</si>
  <si>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</si>
  <si>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</si>
  <si>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</si>
  <si>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</si>
  <si>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</si>
  <si>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</si>
  <si>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</si>
  <si>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</si>
  <si>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</si>
  <si>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</si>
  <si>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</si>
  <si>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</si>
  <si>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</si>
  <si>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</si>
  <si>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</si>
  <si>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</si>
  <si>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</si>
  <si>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</si>
  <si>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</si>
  <si>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</si>
  <si>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</si>
  <si>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</si>
  <si>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</si>
  <si>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</si>
  <si>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</si>
  <si>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</si>
  <si>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</si>
  <si>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</si>
  <si>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</si>
  <si>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</si>
  <si>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</si>
  <si>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</si>
  <si>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</si>
  <si>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</si>
  <si>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</si>
  <si>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</si>
  <si>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</si>
  <si>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</si>
  <si>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</si>
  <si>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</si>
  <si>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</si>
  <si>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</si>
  <si>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</si>
  <si>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</si>
  <si>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</si>
  <si>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</si>
  <si>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</si>
  <si>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</si>
  <si>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</si>
  <si>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</si>
  <si>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</si>
  <si>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</si>
  <si>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</si>
  <si>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</si>
  <si>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</si>
  <si>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</si>
  <si>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</si>
  <si>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</si>
  <si>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</si>
  <si>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</si>
  <si>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</si>
  <si>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</si>
  <si>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</si>
  <si>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</si>
  <si>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</si>
  <si>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</si>
  <si>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</si>
  <si>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</si>
  <si>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</si>
  <si>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</si>
  <si>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</si>
  <si>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</si>
  <si>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</si>
  <si>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</si>
  <si>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</si>
  <si>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</si>
  <si>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</si>
  <si>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</si>
  <si>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</si>
  <si>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</si>
  <si>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</si>
  <si>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</si>
  <si>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</si>
  <si>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</si>
  <si>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</si>
  <si>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</si>
  <si>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</si>
  <si>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</si>
  <si>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</si>
  <si>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</si>
  <si>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</si>
  <si>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</si>
  <si>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</si>
  <si>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</si>
  <si>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</si>
  <si>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</si>
  <si>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</si>
  <si>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</si>
  <si>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</si>
  <si>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</si>
  <si>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</si>
  <si>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</si>
  <si>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</si>
  <si>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</si>
  <si>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</si>
  <si>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</si>
  <si>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</si>
  <si>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</si>
  <si>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</si>
  <si>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</si>
  <si>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</si>
  <si>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</si>
  <si>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</si>
  <si>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</si>
  <si>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</si>
  <si>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</si>
  <si>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</si>
  <si>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</si>
  <si>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</si>
  <si>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</si>
  <si>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</si>
  <si>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</si>
  <si>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</si>
  <si>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</si>
  <si>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</si>
  <si>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</si>
  <si>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</si>
  <si>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</si>
  <si>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</si>
  <si>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</si>
  <si>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</si>
  <si>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</si>
  <si>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</si>
  <si>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</si>
  <si>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</si>
  <si>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</si>
  <si>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</si>
  <si>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</si>
  <si>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</si>
  <si>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</si>
  <si>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</si>
  <si>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</si>
  <si>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</si>
  <si>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</si>
  <si>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</si>
  <si>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</si>
  <si>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</si>
  <si>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</si>
  <si>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</si>
  <si>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</si>
  <si>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</si>
  <si>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</si>
  <si>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</si>
  <si>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</si>
  <si>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</si>
  <si>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</si>
  <si>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</si>
  <si>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</si>
  <si>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</si>
  <si>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</si>
  <si>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</si>
  <si>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</si>
  <si>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</si>
  <si>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</si>
  <si>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</si>
  <si>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</si>
  <si>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</si>
  <si>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</si>
  <si>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</si>
  <si>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</si>
  <si>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</si>
  <si>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</si>
  <si>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</si>
  <si>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</si>
  <si>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</si>
  <si>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</si>
  <si>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</si>
  <si>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</si>
  <si>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</si>
  <si>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</si>
  <si>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</si>
  <si>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</si>
  <si>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</si>
  <si>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</si>
  <si>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</si>
  <si>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</si>
  <si>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</si>
  <si>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</si>
  <si>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</si>
  <si>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</si>
  <si>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</si>
  <si>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</si>
  <si>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</si>
  <si>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</si>
  <si>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</si>
  <si>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</si>
  <si>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</si>
  <si>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</si>
  <si>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</si>
  <si>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</si>
  <si>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</si>
  <si>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</si>
  <si>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</si>
  <si>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</si>
  <si>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</si>
  <si>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</si>
  <si>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</si>
  <si>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</si>
  <si>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</si>
  <si>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</si>
  <si>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</si>
  <si>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</si>
  <si>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</si>
  <si>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</si>
  <si>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</si>
  <si>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</si>
  <si>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</si>
  <si>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</si>
  <si>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</si>
  <si>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</si>
  <si>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</si>
  <si>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</si>
  <si>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</si>
  <si>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</si>
  <si>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</si>
  <si>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</si>
  <si>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</si>
  <si>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</si>
  <si>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</si>
  <si>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</si>
  <si>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</si>
  <si>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</si>
  <si>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</si>
  <si>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</si>
  <si>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</si>
  <si>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</si>
  <si>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</si>
  <si>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</si>
  <si>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</si>
  <si>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</si>
  <si>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</si>
  <si>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</si>
  <si>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</si>
  <si>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</si>
  <si>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</si>
  <si>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</si>
  <si>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</si>
  <si>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</si>
  <si>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</si>
  <si>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</si>
  <si>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</si>
  <si>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</si>
  <si>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</si>
  <si>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</si>
  <si>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</si>
  <si>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</si>
  <si>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</si>
  <si>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</si>
  <si>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</si>
  <si>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</si>
  <si>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</si>
  <si>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</si>
  <si>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</si>
  <si>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</si>
  <si>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</si>
  <si>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</si>
  <si>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</si>
  <si>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</si>
  <si>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</si>
  <si>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</si>
  <si>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</si>
  <si>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</si>
  <si>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</si>
  <si>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</si>
  <si>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</si>
  <si>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</si>
  <si>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</si>
  <si>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</si>
  <si>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</si>
  <si>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</si>
  <si>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</si>
  <si>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</si>
  <si>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</si>
  <si>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</si>
  <si>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</si>
  <si>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</si>
  <si>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</si>
  <si>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</si>
  <si>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</si>
  <si>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</si>
  <si>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</si>
  <si>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</si>
  <si>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</si>
  <si>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</si>
  <si>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</si>
  <si>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</si>
  <si>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</si>
  <si>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</si>
  <si>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</si>
  <si>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</si>
  <si>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</si>
  <si>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</si>
  <si>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</si>
  <si>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</si>
  <si>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</si>
  <si>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</si>
  <si>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</si>
  <si>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</si>
  <si>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</si>
  <si>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</si>
  <si>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</si>
  <si>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</si>
  <si>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</si>
  <si>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</si>
  <si>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</si>
  <si>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</si>
  <si>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</si>
  <si>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</si>
  <si>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</si>
  <si>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</si>
  <si>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</si>
  <si>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</si>
  <si>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</si>
  <si>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</si>
  <si>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</si>
  <si>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</si>
  <si>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</si>
  <si>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</si>
  <si>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</si>
  <si>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</si>
  <si>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</si>
  <si>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</si>
  <si>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</si>
  <si>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</si>
  <si>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</si>
  <si>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</si>
  <si>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</si>
  <si>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</si>
  <si>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</si>
  <si>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</si>
  <si>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</si>
  <si>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</si>
  <si>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</si>
  <si>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</si>
  <si>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</si>
  <si>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</si>
  <si>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</si>
  <si>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</si>
  <si>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</si>
  <si>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</si>
  <si>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</si>
  <si>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</si>
  <si>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</si>
  <si>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</si>
  <si>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</si>
  <si>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</si>
  <si>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</si>
  <si>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</si>
  <si>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</si>
  <si>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</si>
  <si>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</si>
  <si>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</si>
  <si>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</si>
  <si>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</si>
  <si>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</si>
  <si>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</si>
  <si>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</si>
  <si>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</si>
  <si>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</si>
  <si>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</si>
  <si>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</si>
  <si>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</si>
  <si>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</si>
  <si>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</si>
  <si>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</si>
  <si>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</si>
  <si>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</si>
  <si>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</si>
  <si>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</si>
  <si>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</si>
  <si>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</si>
  <si>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</si>
  <si>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</si>
  <si>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</si>
  <si>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</si>
  <si>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</si>
  <si>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</si>
  <si>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</si>
  <si>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</si>
  <si>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</si>
  <si>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</si>
  <si>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</si>
  <si>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</si>
  <si>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</si>
  <si>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</si>
  <si>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</si>
  <si>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</si>
  <si>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</si>
  <si>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</si>
  <si>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</si>
  <si>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</si>
  <si>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</si>
  <si>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</si>
  <si>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</si>
  <si>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</si>
  <si>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</si>
  <si>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</si>
  <si>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</si>
  <si>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</si>
  <si>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</si>
  <si>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</si>
  <si>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</si>
  <si>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</si>
  <si>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</si>
  <si>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</si>
  <si>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</si>
  <si>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</si>
  <si>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</si>
  <si>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</si>
  <si>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</si>
  <si>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</si>
  <si>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</si>
  <si>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</si>
  <si>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</si>
  <si>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</si>
  <si>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</si>
  <si>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</si>
  <si>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</si>
  <si>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</si>
  <si>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</si>
  <si>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</si>
  <si>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</si>
  <si>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</si>
  <si>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</si>
  <si>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</si>
  <si>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</si>
  <si>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</si>
  <si>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</si>
  <si>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</si>
  <si>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</si>
  <si>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</si>
  <si>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</si>
  <si>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</si>
  <si>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</si>
  <si>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</si>
  <si>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</si>
  <si>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</si>
  <si>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</si>
  <si>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</si>
  <si>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</si>
  <si>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</si>
  <si>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</si>
  <si>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</si>
  <si>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</si>
  <si>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</si>
  <si>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</si>
  <si>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</si>
  <si>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</si>
  <si>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</si>
  <si>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</si>
  <si>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</si>
  <si>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</si>
  <si>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</si>
  <si>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</si>
  <si>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</si>
  <si>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</si>
  <si>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</si>
  <si>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</si>
  <si>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</si>
  <si>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</si>
  <si>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</si>
  <si>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</si>
  <si>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</si>
  <si>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</si>
  <si>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</si>
  <si>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</si>
  <si>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</si>
  <si>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</si>
  <si>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</si>
  <si>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</si>
  <si>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</si>
  <si>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</si>
  <si>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</si>
  <si>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</si>
  <si>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</si>
  <si>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</si>
  <si>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</si>
  <si>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</si>
  <si>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</si>
  <si>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</si>
  <si>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</si>
  <si>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</si>
  <si>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</si>
  <si>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</si>
  <si>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</si>
  <si>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</si>
  <si>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</si>
  <si>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</si>
  <si>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</si>
  <si>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</si>
  <si>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</si>
  <si>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</si>
  <si>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</si>
  <si>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</si>
  <si>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</si>
  <si>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</si>
  <si>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</si>
  <si>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</si>
  <si>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</si>
  <si>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</si>
  <si>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</si>
  <si>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</si>
  <si>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</si>
  <si>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</si>
  <si>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</si>
  <si>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</si>
  <si>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</si>
  <si>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</si>
  <si>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</si>
  <si>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</si>
  <si>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</si>
  <si>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</si>
  <si>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</si>
  <si>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</si>
  <si>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</si>
  <si>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</si>
  <si>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</si>
  <si>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</si>
  <si>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</si>
  <si>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</si>
  <si>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</si>
  <si>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</si>
  <si>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</si>
  <si>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</si>
  <si>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</si>
  <si>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</si>
  <si>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</si>
  <si>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</si>
  <si>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</si>
  <si>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</si>
  <si>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</si>
  <si>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</si>
  <si>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</si>
  <si>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</si>
  <si>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</si>
  <si>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</si>
  <si>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</si>
  <si>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</si>
  <si>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</si>
  <si>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</si>
  <si>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</si>
  <si>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</si>
  <si>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</si>
  <si>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</si>
  <si>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</si>
  <si>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</si>
  <si>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</si>
  <si>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</si>
  <si>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</si>
  <si>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</si>
  <si>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</si>
  <si>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</si>
  <si>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</si>
  <si>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</si>
  <si>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</si>
  <si>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</si>
  <si>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</si>
  <si>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</si>
  <si>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</si>
  <si>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</si>
  <si>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</si>
  <si>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</si>
  <si>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</si>
  <si>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</si>
  <si>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</si>
  <si>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</si>
  <si>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</si>
  <si>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</si>
  <si>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</si>
  <si>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</si>
  <si>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</si>
  <si>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</si>
  <si>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</si>
  <si>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</si>
  <si>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</si>
  <si>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</si>
  <si>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</si>
  <si>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</si>
  <si>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</si>
  <si>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</si>
  <si>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</si>
  <si>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</si>
  <si>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</si>
  <si>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</si>
  <si>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</si>
  <si>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</si>
  <si>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</si>
  <si>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</si>
  <si>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</si>
  <si>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</si>
  <si>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</si>
  <si>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</si>
  <si>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</si>
  <si>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</si>
  <si>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</si>
  <si>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</si>
  <si>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</si>
  <si>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</si>
  <si>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</si>
  <si>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</si>
  <si>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</si>
  <si>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</si>
  <si>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</si>
  <si>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</si>
  <si>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</si>
  <si>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</si>
  <si>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</si>
  <si>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</si>
  <si>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</si>
  <si>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</si>
  <si>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</si>
  <si>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</si>
  <si>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</si>
  <si>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</si>
  <si>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</si>
  <si>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</si>
  <si>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</si>
  <si>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</si>
  <si>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</si>
  <si>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</si>
  <si>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</si>
  <si>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</si>
  <si>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</si>
  <si>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</si>
  <si>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</si>
  <si>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</si>
  <si>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</si>
  <si>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</si>
  <si>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</si>
  <si>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</si>
  <si>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</si>
  <si>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</si>
  <si>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</si>
  <si>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</si>
  <si>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</si>
  <si>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</si>
  <si>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</si>
  <si>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</si>
  <si>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</si>
  <si>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</si>
  <si>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</si>
  <si>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</si>
  <si>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</si>
  <si>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</si>
  <si>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</si>
  <si>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</si>
  <si>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</si>
  <si>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</si>
  <si>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</si>
  <si>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</si>
  <si>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</si>
  <si>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</si>
  <si>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</si>
  <si>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</si>
  <si>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</si>
  <si>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</si>
  <si>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</si>
  <si>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</si>
  <si>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</si>
  <si>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</si>
  <si>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</si>
  <si>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</si>
  <si>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</si>
  <si>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</si>
  <si>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</si>
  <si>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</si>
  <si>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</si>
  <si>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</si>
  <si>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</si>
  <si>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</si>
  <si>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</si>
  <si>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</si>
  <si>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</si>
  <si>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</si>
  <si>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</si>
  <si>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</si>
  <si>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</si>
  <si>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</si>
  <si>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</si>
  <si>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</si>
  <si>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</si>
  <si>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</si>
  <si>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</si>
  <si>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</si>
  <si>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</si>
  <si>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</si>
  <si>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</si>
  <si>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</si>
  <si>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</si>
  <si>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</si>
  <si>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</si>
  <si>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</si>
  <si>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</si>
  <si>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</si>
  <si>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</si>
  <si>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</si>
  <si>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</si>
  <si>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</si>
  <si>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</si>
  <si>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</si>
  <si>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</si>
  <si>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</si>
  <si>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</si>
  <si>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</si>
  <si>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</si>
  <si>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</si>
  <si>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</si>
  <si>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</si>
  <si>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</si>
  <si>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</si>
  <si>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</si>
  <si>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</si>
  <si>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</si>
  <si>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</si>
  <si>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</si>
  <si>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</si>
  <si>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</si>
  <si>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</si>
  <si>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</si>
  <si>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</si>
  <si>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</si>
  <si>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</si>
  <si>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</si>
  <si>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</si>
  <si>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</si>
  <si>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</si>
  <si>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</si>
  <si>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</si>
  <si>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</si>
  <si>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</si>
  <si>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</si>
  <si>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</si>
  <si>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</si>
  <si>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</si>
  <si>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</si>
  <si>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</si>
  <si>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</si>
  <si>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</si>
  <si>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</si>
  <si>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</si>
  <si>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</si>
  <si>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</si>
  <si>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</si>
  <si>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</si>
  <si>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</si>
  <si>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</si>
  <si>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</si>
  <si>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</si>
  <si>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</si>
  <si>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</si>
  <si>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</si>
  <si>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</si>
  <si>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</si>
  <si>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</si>
  <si>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</si>
  <si>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</si>
  <si>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</si>
  <si>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</si>
  <si>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</si>
  <si>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</si>
  <si>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</si>
  <si>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</si>
  <si>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</si>
  <si>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</si>
  <si>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</si>
  <si>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</si>
  <si>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</si>
  <si>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</si>
  <si>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</si>
  <si>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</si>
  <si>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</si>
  <si>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</si>
  <si>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</si>
  <si>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</si>
  <si>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</si>
  <si>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</si>
  <si>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</si>
  <si>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</si>
  <si>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</si>
  <si>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</si>
  <si>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</si>
  <si>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</si>
  <si>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</si>
  <si>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</si>
  <si>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</si>
  <si>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</si>
  <si>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</si>
  <si>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</si>
  <si>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</si>
  <si>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</si>
  <si>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</si>
  <si>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</si>
  <si>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</si>
  <si>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</si>
  <si>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</si>
  <si>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</si>
  <si>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</si>
  <si>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</si>
  <si>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</si>
  <si>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</si>
  <si>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</si>
  <si>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</si>
  <si>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</si>
  <si>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</si>
  <si>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</si>
  <si>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</si>
  <si>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</si>
  <si>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</si>
  <si>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</si>
  <si>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</si>
  <si>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</si>
  <si>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</si>
  <si>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</si>
  <si>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</si>
  <si>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</si>
  <si>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</si>
  <si>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</si>
  <si>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</si>
  <si>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</si>
  <si>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</si>
  <si>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</si>
  <si>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</si>
  <si>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</si>
  <si>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</si>
  <si>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</si>
  <si>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</si>
  <si>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</si>
  <si>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</si>
  <si>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</si>
  <si>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</si>
  <si>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</si>
  <si>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</si>
  <si>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</si>
  <si>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</si>
  <si>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</si>
  <si>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</si>
  <si>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</si>
  <si>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</si>
  <si>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</si>
  <si>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</si>
  <si>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</si>
  <si>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</si>
  <si>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</si>
  <si>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</si>
  <si>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</si>
  <si>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</si>
  <si>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</si>
  <si>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</si>
  <si>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</si>
  <si>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</si>
  <si>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</si>
  <si>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</si>
  <si>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</si>
  <si>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</si>
  <si>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</si>
  <si>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</si>
  <si>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</si>
  <si>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</si>
  <si>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</si>
  <si>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</si>
  <si>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</si>
  <si>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</si>
  <si>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</si>
  <si>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</si>
  <si>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</si>
  <si>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</si>
  <si>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</si>
  <si>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</si>
  <si>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</si>
  <si>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</si>
  <si>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</si>
  <si>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</si>
  <si>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</si>
  <si>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</si>
  <si>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</si>
  <si>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</si>
  <si>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</si>
  <si>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</si>
  <si>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</si>
  <si>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</si>
  <si>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</si>
  <si>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</si>
  <si>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</si>
  <si>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</si>
  <si>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</si>
  <si>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</si>
  <si>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</si>
  <si>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</si>
  <si>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</si>
  <si>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</si>
  <si>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</si>
  <si>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</si>
  <si>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</si>
  <si>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</si>
  <si>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</si>
  <si>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</si>
  <si>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</si>
  <si>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</si>
  <si>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</si>
  <si>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</si>
  <si>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</si>
  <si>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</si>
  <si>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</si>
  <si>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</si>
  <si>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</si>
  <si>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</si>
  <si>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</si>
  <si>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</si>
  <si>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</si>
  <si>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</si>
  <si>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</si>
  <si>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</si>
  <si>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</si>
  <si>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</si>
  <si>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</si>
  <si>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</si>
  <si>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</si>
  <si>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</si>
  <si>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</si>
  <si>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</si>
  <si>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</si>
  <si>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</si>
  <si>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</si>
  <si>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</si>
  <si>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</si>
  <si>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</si>
  <si>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</si>
  <si>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</si>
  <si>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</si>
  <si>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</si>
  <si>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</si>
  <si>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</si>
  <si>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</si>
  <si>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</si>
  <si>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</si>
  <si>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</si>
  <si>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</si>
  <si>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</si>
  <si>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</si>
  <si>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</si>
  <si>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</si>
  <si>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</si>
  <si>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</si>
  <si>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</si>
  <si>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</si>
  <si>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</si>
  <si>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</si>
  <si>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</si>
  <si>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</si>
  <si>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</si>
  <si>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</si>
  <si>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</si>
  <si>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</si>
  <si>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</si>
  <si>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</si>
  <si>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</si>
  <si>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</si>
  <si>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</si>
  <si>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</si>
  <si>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</si>
  <si>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</si>
  <si>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</si>
  <si>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</si>
  <si>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</si>
  <si>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</si>
  <si>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</si>
  <si>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</si>
  <si>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</si>
  <si>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</si>
  <si>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</si>
  <si>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</si>
  <si>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</si>
  <si>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</si>
  <si>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</si>
  <si>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</si>
  <si>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</si>
  <si>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</si>
  <si>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</si>
  <si>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</si>
  <si>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</si>
  <si>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</si>
  <si>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</si>
  <si>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</si>
  <si>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</si>
  <si>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</si>
  <si>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</si>
  <si>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</si>
  <si>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</si>
  <si>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</si>
  <si>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</si>
  <si>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</si>
  <si>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</si>
  <si>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</si>
  <si>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</si>
  <si>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</si>
  <si>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</si>
  <si>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</si>
  <si>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</si>
  <si>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</si>
  <si>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</si>
  <si>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</si>
  <si>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</si>
  <si>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</si>
  <si>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</si>
  <si>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</si>
  <si>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</si>
  <si>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</si>
  <si>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</si>
  <si>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</si>
  <si>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</si>
  <si>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</si>
  <si>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</si>
  <si>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</si>
  <si>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</si>
  <si>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</si>
  <si>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</si>
  <si>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</si>
  <si>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</si>
  <si>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</si>
  <si>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</si>
  <si>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</si>
  <si>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</si>
  <si>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</si>
  <si>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</si>
  <si>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</si>
  <si>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</si>
  <si>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</si>
  <si>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</si>
  <si>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</si>
  <si>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</si>
  <si>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</si>
  <si>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</si>
  <si>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</si>
  <si>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</si>
  <si>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</si>
  <si>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</si>
  <si>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</si>
  <si>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</si>
  <si>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</si>
  <si>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</si>
  <si>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</si>
  <si>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</si>
  <si>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</si>
  <si>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</si>
  <si>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</si>
  <si>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</si>
  <si>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</si>
  <si>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</si>
  <si>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</si>
  <si>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</si>
  <si>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</si>
  <si>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</si>
  <si>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</si>
  <si>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</si>
  <si>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</si>
  <si>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</si>
  <si>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</si>
  <si>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</si>
  <si>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</si>
  <si>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</si>
  <si>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</si>
  <si>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</si>
  <si>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</si>
  <si>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</si>
  <si>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</si>
  <si>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</si>
  <si>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</si>
  <si>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</si>
  <si>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</si>
  <si>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</si>
  <si>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</si>
  <si>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</si>
  <si>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</si>
  <si>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</si>
  <si>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</si>
  <si>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</si>
  <si>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</si>
  <si>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</si>
  <si>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</si>
  <si>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</si>
  <si>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</si>
  <si>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</si>
  <si>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</si>
  <si>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</si>
  <si>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</si>
  <si>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</si>
  <si>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</si>
  <si>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</si>
  <si>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</si>
  <si>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</si>
  <si>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</si>
  <si>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</si>
  <si>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</si>
  <si>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</si>
  <si>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</si>
  <si>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</si>
  <si>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</si>
  <si>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</si>
  <si>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</si>
  <si>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</si>
  <si>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</si>
  <si>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</si>
  <si>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</si>
  <si>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</si>
  <si>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</si>
  <si>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</si>
  <si>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</si>
  <si>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</si>
  <si>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</si>
  <si>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</si>
  <si>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</si>
  <si>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</si>
  <si>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</si>
  <si>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</si>
  <si>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</si>
  <si>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</si>
  <si>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</si>
  <si>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</si>
  <si>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</si>
  <si>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</si>
  <si>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</si>
  <si>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</si>
  <si>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</si>
  <si>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</si>
  <si>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</si>
  <si>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</si>
  <si>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</si>
  <si>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</si>
  <si>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</si>
  <si>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</si>
  <si>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</si>
  <si>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</si>
  <si>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</si>
  <si>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</si>
  <si>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</si>
  <si>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</si>
  <si>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</si>
  <si>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</si>
  <si>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</si>
  <si>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</si>
  <si>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</si>
  <si>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</si>
  <si>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</si>
  <si>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</si>
  <si>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</si>
  <si>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</si>
  <si>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</si>
  <si>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</si>
  <si>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</si>
  <si>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</si>
  <si>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</si>
  <si>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</si>
  <si>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</si>
  <si>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</si>
  <si>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</si>
  <si>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</si>
  <si>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</si>
  <si>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</si>
  <si>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</si>
  <si>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</si>
  <si>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</si>
  <si>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</si>
  <si>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</si>
  <si>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</si>
  <si>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</si>
  <si>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</si>
  <si>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</si>
  <si>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</si>
  <si>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</si>
  <si>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</si>
  <si>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</si>
  <si>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</si>
  <si>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</si>
  <si>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</si>
  <si>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</si>
  <si>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</si>
  <si>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</si>
  <si>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</si>
  <si>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</si>
  <si>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</si>
  <si>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</si>
  <si>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</si>
  <si>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</si>
  <si>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</si>
  <si>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</si>
  <si>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</si>
  <si>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</si>
  <si>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</si>
  <si>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</si>
  <si>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</si>
  <si>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</si>
  <si>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</si>
  <si>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</si>
  <si>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</si>
  <si>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</si>
  <si>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</si>
  <si>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</si>
  <si>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</si>
  <si>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</si>
  <si>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</si>
  <si>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</si>
  <si>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</si>
  <si>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</si>
  <si>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</si>
  <si>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</si>
  <si>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</si>
  <si>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</si>
  <si>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</si>
  <si>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</si>
  <si>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</si>
  <si>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</si>
  <si>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</si>
  <si>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</si>
  <si>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</si>
  <si>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</si>
  <si>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</si>
  <si>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</si>
  <si>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</si>
  <si>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</si>
  <si>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</si>
  <si>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</si>
  <si>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</si>
  <si>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</si>
  <si>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</si>
  <si>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</si>
  <si>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</si>
  <si>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</si>
  <si>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</si>
  <si>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</si>
  <si>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</si>
  <si>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</si>
  <si>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</si>
  <si>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</si>
  <si>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</si>
  <si>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</si>
  <si>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</si>
  <si>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</si>
  <si>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</si>
  <si>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</si>
  <si>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</si>
  <si>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</si>
  <si>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</si>
  <si>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</si>
  <si>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</si>
  <si>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</si>
  <si>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</si>
  <si>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</si>
  <si>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</si>
  <si>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</si>
  <si>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</si>
  <si>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</si>
  <si>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</si>
  <si>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</si>
  <si>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</si>
  <si>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</si>
  <si>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</si>
  <si>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</si>
  <si>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</si>
  <si>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</si>
  <si>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</si>
  <si>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</si>
  <si>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</si>
  <si>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</si>
  <si>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</si>
  <si>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</si>
  <si>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</si>
  <si>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</si>
  <si>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</si>
  <si>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</si>
  <si>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</si>
  <si>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</si>
  <si>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</si>
  <si>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</si>
  <si>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</si>
  <si>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</si>
  <si>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</si>
  <si>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</si>
  <si>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</si>
  <si>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</si>
  <si>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</si>
  <si>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</si>
  <si>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</si>
  <si>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</si>
  <si>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</si>
  <si>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</si>
  <si>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</si>
  <si>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</si>
  <si>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</si>
  <si>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</si>
  <si>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</si>
  <si>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</si>
  <si>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</si>
  <si>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</si>
  <si>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</si>
  <si>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</si>
  <si>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</si>
  <si>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</si>
  <si>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</si>
  <si>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</si>
  <si>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</si>
  <si>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</si>
  <si>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</si>
  <si>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</si>
  <si>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</si>
  <si>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</si>
  <si>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</si>
  <si>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</si>
  <si>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</si>
  <si>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</si>
  <si>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</si>
  <si>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</si>
  <si>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</si>
  <si>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</si>
  <si>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</si>
  <si>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</si>
  <si>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</si>
  <si>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</si>
  <si>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</si>
  <si>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</si>
  <si>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</si>
  <si>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</si>
  <si>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</si>
  <si>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</si>
  <si>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</si>
  <si>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</si>
  <si>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</si>
  <si>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</si>
  <si>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</si>
  <si>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</si>
  <si>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</si>
  <si>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</si>
  <si>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</si>
  <si>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</si>
  <si>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</si>
  <si>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</si>
  <si>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</si>
  <si>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</si>
  <si>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</si>
  <si>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</si>
  <si>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</si>
  <si>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</si>
  <si>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</si>
  <si>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</si>
  <si>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</si>
  <si>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</si>
  <si>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</si>
  <si>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</si>
  <si>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</si>
  <si>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</si>
  <si>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</si>
  <si>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</si>
  <si>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</si>
  <si>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</si>
  <si>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</si>
  <si>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</si>
  <si>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</si>
  <si>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</si>
  <si>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</si>
  <si>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</si>
  <si>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</si>
  <si>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</si>
  <si>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</si>
  <si>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</si>
  <si>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</si>
  <si>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</si>
  <si>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</si>
  <si>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</si>
  <si>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</si>
  <si>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</si>
  <si>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</si>
  <si>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</si>
  <si>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</si>
  <si>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</si>
  <si>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</si>
  <si>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</si>
  <si>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</si>
  <si>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</si>
  <si>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</si>
  <si>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</si>
  <si>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</si>
  <si>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</si>
  <si>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</si>
  <si>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</si>
  <si>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</si>
  <si>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</si>
  <si>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</si>
  <si>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</si>
  <si>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</si>
  <si>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</si>
  <si>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</si>
  <si>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</si>
  <si>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</si>
  <si>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</si>
  <si>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</si>
  <si>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</si>
  <si>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</si>
  <si>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</si>
  <si>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</si>
  <si>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</si>
  <si>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</si>
  <si>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</si>
  <si>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</si>
  <si>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</si>
  <si>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</si>
  <si>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</si>
  <si>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</si>
  <si>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</si>
  <si>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</si>
  <si>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</si>
  <si>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</si>
  <si>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</si>
  <si>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</si>
  <si>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</si>
  <si>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</si>
  <si>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</si>
  <si>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</si>
  <si>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</si>
  <si>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</si>
  <si>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</si>
  <si>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</si>
  <si>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</si>
  <si>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</si>
  <si>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</si>
  <si>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</si>
  <si>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</si>
  <si>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</si>
  <si>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</si>
  <si>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</si>
  <si>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</si>
  <si>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</si>
  <si>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</si>
  <si>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</si>
  <si>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</si>
  <si>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</si>
  <si>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</si>
  <si>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</si>
  <si>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</si>
  <si>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</si>
  <si>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</si>
  <si>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</si>
  <si>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</si>
  <si>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</si>
  <si>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</si>
  <si>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</si>
  <si>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</si>
  <si>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</si>
  <si>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</si>
  <si>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</si>
  <si>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</si>
  <si>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</si>
  <si>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</si>
  <si>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</si>
  <si>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</si>
  <si>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</si>
  <si>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</si>
  <si>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</si>
  <si>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</si>
  <si>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</si>
  <si>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</si>
  <si>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</si>
  <si>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</si>
  <si>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</si>
  <si>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</si>
  <si>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</si>
  <si>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</si>
  <si>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</si>
  <si>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</si>
  <si>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</si>
  <si>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</si>
  <si>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</si>
  <si>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</si>
  <si>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</si>
  <si>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</si>
  <si>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</si>
  <si>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</si>
  <si>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</si>
  <si>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</si>
  <si>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</si>
  <si>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</si>
  <si>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</si>
  <si>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</si>
  <si>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</si>
  <si>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</si>
  <si>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</si>
  <si>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</si>
  <si>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</si>
  <si>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</si>
  <si>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</si>
  <si>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</si>
  <si>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</si>
  <si>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</si>
  <si>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</si>
  <si>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</si>
  <si>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</si>
  <si>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</si>
  <si>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</si>
  <si>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</si>
  <si>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</si>
  <si>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</si>
  <si>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</si>
  <si>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</si>
  <si>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</si>
  <si>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</si>
  <si>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</si>
  <si>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</si>
  <si>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</si>
  <si>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</si>
  <si>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</si>
  <si>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</si>
  <si>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</si>
  <si>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</si>
  <si>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</si>
  <si>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</si>
  <si>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</si>
  <si>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</si>
  <si>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</si>
  <si>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</si>
  <si>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</si>
  <si>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</si>
  <si>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</si>
  <si>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</si>
  <si>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</si>
  <si>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</si>
  <si>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</si>
  <si>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</si>
  <si>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</si>
  <si>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</si>
  <si>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</si>
  <si>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</si>
  <si>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</si>
  <si>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</si>
  <si>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</si>
  <si>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</si>
  <si>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</si>
  <si>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</si>
  <si>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</si>
  <si>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</si>
  <si>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</si>
  <si>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</si>
  <si>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</si>
  <si>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</si>
  <si>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</si>
  <si>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</si>
  <si>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</si>
  <si>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</si>
  <si>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</si>
  <si>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</si>
  <si>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</si>
  <si>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</si>
  <si>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</si>
  <si>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</si>
  <si>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</si>
  <si>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</si>
  <si>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</si>
  <si>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</si>
  <si>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</si>
  <si>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</si>
  <si>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</si>
  <si>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</si>
  <si>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</si>
  <si>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</si>
  <si>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</si>
  <si>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</si>
  <si>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</si>
  <si>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</si>
  <si>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</si>
  <si>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</si>
  <si>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</si>
  <si>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</si>
  <si>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</si>
  <si>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</si>
  <si>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</si>
  <si>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</si>
  <si>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</si>
  <si>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</si>
  <si>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</si>
  <si>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</si>
  <si>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</si>
  <si>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</si>
  <si>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</si>
  <si>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</si>
  <si>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</si>
  <si>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</si>
  <si>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</si>
  <si>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</si>
  <si>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</si>
  <si>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</si>
  <si>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</si>
  <si>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</si>
  <si>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</si>
  <si>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</si>
  <si>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</si>
  <si>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</si>
  <si>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</si>
  <si>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</si>
  <si>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</si>
  <si>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</si>
  <si>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</si>
  <si>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</si>
  <si>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</si>
  <si>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</si>
  <si>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</si>
  <si>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</si>
  <si>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</si>
  <si>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</si>
  <si>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</si>
  <si>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</si>
  <si>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</si>
  <si>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</si>
  <si>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</si>
  <si>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</si>
  <si>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</si>
  <si>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</si>
  <si>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</si>
  <si>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</si>
  <si>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</si>
  <si>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</si>
  <si>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</si>
  <si>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</si>
  <si>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</si>
  <si>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</si>
  <si>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</si>
  <si>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</si>
  <si>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</si>
  <si>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</si>
  <si>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</si>
  <si>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</si>
  <si>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</si>
  <si>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</si>
  <si>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</si>
  <si>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</si>
  <si>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</si>
  <si>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</si>
  <si>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</si>
  <si>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</si>
  <si>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</si>
  <si>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</si>
  <si>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</si>
  <si>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</si>
  <si>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</si>
  <si>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</si>
  <si>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</si>
  <si>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</si>
  <si>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</si>
  <si>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</si>
  <si>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</si>
  <si>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</si>
  <si>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</si>
  <si>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</si>
  <si>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</si>
  <si>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</si>
  <si>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</si>
  <si>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</si>
  <si>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</si>
  <si>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</si>
  <si>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</si>
  <si>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</si>
  <si>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</si>
  <si>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</si>
  <si>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</si>
  <si>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</si>
  <si>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</si>
  <si>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</si>
  <si>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</si>
  <si>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</si>
  <si>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</si>
  <si>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</si>
  <si>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</si>
  <si>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</si>
  <si>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</si>
  <si>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</si>
  <si>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</si>
  <si>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</si>
  <si>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</si>
  <si>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</si>
  <si>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</si>
  <si>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</si>
  <si>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</si>
  <si>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</si>
  <si>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</si>
  <si>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</si>
  <si>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</si>
  <si>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</si>
  <si>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</si>
  <si>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</si>
  <si>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</si>
  <si>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</si>
  <si>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</si>
  <si>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</si>
  <si>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</si>
  <si>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</si>
  <si>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</si>
  <si>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</si>
  <si>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</si>
  <si>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</si>
  <si>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</si>
  <si>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</si>
  <si>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</si>
  <si>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</si>
  <si>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</si>
  <si>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</si>
  <si>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</si>
  <si>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</si>
  <si>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</si>
  <si>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</si>
  <si>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</si>
  <si>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</si>
  <si>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</si>
  <si>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</si>
  <si>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</si>
  <si>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</si>
  <si>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</si>
  <si>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</si>
  <si>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</si>
  <si>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</si>
  <si>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</si>
  <si>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</si>
  <si>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</si>
  <si>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</si>
  <si>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</si>
  <si>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</si>
  <si>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</si>
  <si>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</si>
  <si>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</si>
  <si>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</si>
  <si>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</si>
  <si>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</si>
  <si>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</si>
  <si>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</si>
  <si>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</si>
  <si>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</si>
  <si>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</si>
  <si>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</si>
  <si>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</si>
  <si>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</si>
  <si>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</si>
  <si>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</si>
  <si>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</si>
  <si>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</si>
  <si>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</si>
  <si>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</si>
  <si>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</si>
  <si>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</si>
  <si>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</si>
  <si>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</si>
  <si>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</si>
  <si>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</si>
  <si>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</si>
  <si>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</si>
  <si>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</si>
  <si>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</si>
  <si>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</si>
  <si>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</si>
  <si>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</si>
  <si>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</si>
  <si>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</si>
  <si>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</si>
  <si>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</si>
  <si>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</si>
  <si>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</si>
  <si>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</si>
  <si>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</si>
  <si>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</si>
  <si>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</si>
  <si>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</si>
  <si>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</si>
  <si>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</si>
  <si>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</si>
  <si>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</si>
  <si>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</si>
  <si>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</si>
  <si>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</si>
  <si>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</si>
  <si>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</si>
  <si>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</si>
  <si>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</si>
  <si>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</si>
  <si>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</si>
  <si>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</si>
  <si>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</si>
  <si>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</si>
  <si>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</si>
  <si>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</si>
  <si>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</si>
  <si>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</si>
  <si>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</si>
  <si>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</si>
  <si>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</si>
  <si>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</si>
  <si>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</si>
  <si>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</si>
  <si>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</si>
  <si>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</si>
  <si>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</si>
  <si>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</si>
  <si>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</si>
  <si>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</si>
  <si>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</si>
  <si>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</si>
  <si>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</si>
  <si>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</si>
  <si>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</si>
  <si>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</si>
  <si>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</si>
  <si>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</si>
  <si>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</si>
  <si>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</si>
  <si>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</si>
  <si>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</si>
  <si>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</si>
  <si>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</si>
  <si>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</si>
  <si>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</si>
  <si>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</si>
  <si>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</si>
  <si>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</si>
  <si>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</si>
  <si>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</si>
  <si>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</si>
  <si>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</si>
  <si>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</si>
  <si>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</si>
  <si>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</si>
  <si>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</si>
  <si>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</si>
  <si>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</si>
  <si>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</si>
  <si>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</si>
  <si>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</si>
  <si>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</si>
  <si>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</si>
  <si>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</si>
  <si>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</si>
  <si>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</si>
  <si>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</si>
  <si>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</si>
  <si>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</si>
  <si>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</si>
  <si>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</si>
  <si>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</si>
  <si>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</si>
  <si>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</si>
  <si>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</si>
  <si>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</si>
  <si>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</si>
  <si>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</si>
  <si>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</si>
  <si>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</si>
  <si>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</si>
  <si>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</si>
  <si>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</si>
  <si>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</si>
  <si>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</si>
  <si>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</si>
  <si>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</si>
  <si>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</si>
  <si>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</si>
  <si>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</si>
  <si>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</si>
  <si>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</si>
  <si>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</si>
  <si>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</si>
  <si>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</si>
  <si>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</si>
  <si>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</si>
  <si>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</si>
  <si>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</si>
  <si>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</si>
  <si>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</si>
  <si>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</si>
  <si>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</si>
  <si>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</si>
  <si>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</si>
  <si>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</si>
  <si>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</si>
  <si>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</si>
  <si>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</si>
  <si>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</si>
  <si>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</si>
  <si>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</si>
  <si>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</si>
  <si>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</si>
  <si>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</si>
  <si>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</si>
  <si>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</si>
  <si>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</si>
  <si>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</si>
  <si>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</si>
  <si>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</si>
  <si>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</si>
  <si>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</si>
  <si>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</si>
  <si>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</si>
  <si>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</si>
  <si>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</si>
  <si>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</si>
  <si>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</si>
  <si>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</si>
  <si>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</si>
  <si>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</si>
  <si>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</si>
  <si>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</si>
  <si>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</si>
  <si>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</si>
  <si>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</si>
  <si>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</si>
  <si>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</si>
  <si>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</si>
  <si>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</si>
  <si>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</si>
  <si>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</si>
  <si>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</si>
  <si>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</si>
  <si>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</si>
  <si>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</si>
  <si>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</si>
  <si>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</si>
  <si>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</si>
  <si>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</si>
  <si>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</si>
  <si>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</si>
  <si>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</si>
  <si>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</si>
  <si>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</si>
  <si>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</si>
  <si>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</si>
  <si>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</si>
  <si>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</si>
  <si>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</si>
  <si>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</si>
  <si>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</si>
  <si>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</si>
  <si>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</si>
  <si>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</si>
  <si>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</si>
  <si>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</si>
  <si>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</si>
  <si>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</si>
  <si>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</si>
  <si>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</si>
  <si>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</si>
  <si>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</si>
  <si>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</si>
  <si>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</si>
  <si>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</si>
  <si>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</si>
  <si>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</si>
  <si>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</si>
  <si>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</si>
  <si>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</si>
  <si>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</si>
  <si>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</si>
  <si>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</si>
  <si>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</si>
  <si>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</si>
  <si>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</si>
  <si>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</si>
  <si>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</si>
  <si>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</si>
  <si>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</si>
  <si>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</si>
  <si>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</si>
  <si>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</si>
  <si>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</si>
  <si>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</si>
  <si>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</si>
  <si>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</si>
  <si>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</si>
  <si>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</si>
  <si>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</si>
  <si>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</si>
  <si>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</si>
  <si>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</si>
  <si>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</si>
  <si>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</si>
  <si>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</si>
  <si>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</si>
  <si>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</si>
  <si>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</si>
  <si>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</si>
  <si>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</si>
  <si>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</si>
  <si>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</si>
  <si>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</si>
  <si>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</si>
  <si>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</si>
  <si>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</si>
  <si>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</si>
  <si>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</si>
  <si>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</si>
  <si>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</si>
  <si>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</si>
  <si>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</si>
  <si>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</si>
  <si>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</si>
  <si>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</si>
  <si>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</si>
  <si>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</si>
  <si>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</si>
  <si>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</si>
  <si>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</si>
  <si>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</si>
  <si>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</si>
  <si>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</si>
  <si>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</si>
  <si>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</si>
  <si>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</si>
  <si>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</si>
  <si>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</si>
  <si>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</si>
  <si>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</si>
  <si>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</si>
  <si>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</si>
  <si>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</si>
  <si>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</si>
  <si>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</si>
  <si>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</si>
  <si>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</si>
  <si>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</si>
  <si>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</si>
  <si>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</si>
  <si>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</si>
  <si>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</si>
  <si>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</si>
  <si>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</si>
  <si>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</si>
  <si>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</si>
  <si>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</si>
  <si>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</si>
  <si>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</si>
  <si>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</si>
  <si>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</si>
  <si>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</si>
  <si>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</si>
  <si>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</si>
  <si>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</si>
  <si>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</si>
  <si>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</si>
  <si>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</si>
  <si>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</si>
  <si>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</si>
  <si>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</si>
  <si>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</si>
  <si>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</si>
  <si>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</si>
  <si>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</si>
  <si>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</si>
  <si>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</si>
  <si>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</si>
  <si>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</si>
  <si>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</si>
  <si>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</si>
  <si>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</si>
  <si>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</si>
  <si>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</si>
  <si>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</si>
  <si>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</si>
  <si>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</si>
  <si>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</si>
  <si>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</si>
  <si>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</si>
  <si>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</si>
  <si>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</si>
  <si>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</si>
  <si>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</si>
  <si>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</si>
  <si>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</si>
  <si>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</si>
  <si>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</si>
  <si>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</si>
  <si>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</si>
  <si>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</si>
  <si>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</si>
  <si>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</si>
  <si>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</si>
  <si>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</si>
  <si>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</si>
  <si>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</si>
  <si>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</si>
  <si>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</si>
  <si>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</si>
  <si>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</si>
  <si>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</si>
  <si>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</si>
  <si>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</si>
  <si>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</si>
  <si>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</si>
  <si>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</si>
  <si>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</si>
  <si>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</si>
  <si>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</si>
  <si>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</si>
  <si>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</si>
  <si>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</si>
  <si>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</si>
  <si>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</si>
  <si>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</si>
  <si>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</si>
  <si>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</si>
  <si>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</si>
  <si>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</si>
  <si>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</si>
  <si>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</si>
  <si>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</si>
  <si>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</si>
  <si>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</si>
  <si>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</si>
  <si>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</si>
  <si>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</si>
  <si>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</si>
  <si>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</si>
  <si>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</si>
  <si>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</si>
  <si>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</si>
  <si>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</si>
  <si>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</si>
  <si>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</si>
  <si>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</si>
  <si>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</si>
  <si>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</si>
  <si>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</si>
  <si>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</si>
  <si>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</si>
  <si>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</si>
  <si>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</si>
  <si>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</si>
  <si>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</si>
  <si>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</si>
  <si>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</si>
  <si>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</si>
  <si>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</si>
  <si>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</si>
  <si>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</si>
  <si>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</si>
  <si>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</si>
  <si>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</si>
  <si>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</si>
  <si>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</si>
  <si>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</si>
  <si>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</si>
  <si>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</si>
  <si>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</si>
  <si>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</si>
  <si>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</si>
  <si>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</si>
  <si>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</si>
  <si>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</si>
  <si>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</si>
  <si>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</si>
  <si>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</si>
  <si>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</si>
  <si>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</si>
  <si>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</si>
  <si>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</si>
  <si>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</si>
  <si>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</si>
  <si>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</si>
  <si>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</si>
  <si>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</si>
  <si>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</si>
  <si>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</si>
  <si>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</si>
  <si>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</si>
  <si>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</si>
  <si>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</si>
  <si>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</si>
  <si>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</si>
  <si>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</si>
  <si>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</si>
  <si>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</si>
  <si>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</si>
  <si>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</si>
  <si>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</si>
  <si>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</si>
  <si>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</si>
  <si>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</si>
  <si>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</si>
  <si>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</si>
  <si>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</si>
  <si>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</si>
  <si>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</si>
  <si>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</si>
  <si>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</si>
  <si>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</si>
  <si>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</si>
  <si>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</si>
  <si>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</si>
  <si>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</si>
  <si>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</si>
  <si>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</si>
  <si>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</si>
  <si>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</si>
  <si>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</si>
  <si>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</si>
  <si>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</si>
  <si>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</si>
  <si>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</si>
  <si>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</si>
  <si>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</si>
  <si>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</si>
  <si>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</si>
  <si>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</si>
  <si>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</si>
  <si>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</si>
  <si>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</si>
  <si>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</si>
  <si>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</si>
  <si>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</si>
  <si>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</si>
  <si>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</si>
  <si>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</si>
  <si>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</si>
  <si>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</si>
  <si>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</si>
  <si>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</si>
  <si>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</si>
  <si>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</si>
  <si>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</si>
  <si>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</si>
  <si>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</si>
  <si>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</si>
  <si>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</si>
  <si>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</si>
  <si>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</si>
  <si>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</si>
  <si>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</si>
  <si>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</si>
  <si>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</si>
  <si>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</si>
  <si>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</si>
  <si>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</si>
  <si>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</si>
  <si>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</si>
  <si>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</si>
  <si>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</si>
  <si>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</si>
  <si>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</si>
  <si>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</si>
  <si>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</si>
  <si>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</si>
  <si>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</si>
  <si>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</si>
  <si>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</si>
  <si>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</si>
  <si>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</si>
  <si>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</si>
  <si>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</si>
  <si>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</si>
  <si>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</si>
  <si>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</si>
  <si>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</si>
  <si>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</si>
  <si>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</si>
  <si>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</si>
  <si>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</si>
  <si>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</si>
  <si>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</si>
  <si>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</si>
  <si>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</si>
  <si>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</si>
  <si>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</si>
  <si>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</si>
  <si>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</si>
  <si>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</si>
  <si>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</si>
  <si>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</si>
  <si>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</si>
  <si>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</si>
  <si>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</si>
  <si>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</si>
  <si>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</si>
  <si>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</si>
  <si>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</si>
  <si>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</si>
  <si>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</si>
  <si>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</si>
  <si>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</si>
  <si>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</si>
  <si>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</si>
  <si>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</si>
  <si>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</si>
  <si>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</si>
  <si>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</si>
  <si>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</si>
  <si>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</si>
  <si>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</si>
  <si>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</si>
  <si>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</si>
  <si>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</si>
  <si>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</si>
  <si>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</si>
  <si>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</si>
  <si>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</si>
  <si>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</si>
  <si>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</si>
  <si>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</si>
  <si>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</si>
  <si>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</si>
  <si>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</si>
  <si>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</si>
  <si>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</si>
  <si>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</si>
  <si>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</si>
  <si>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</si>
  <si>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</si>
  <si>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</si>
  <si>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</si>
  <si>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</si>
  <si>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</si>
  <si>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</si>
  <si>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</si>
  <si>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</si>
  <si>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</si>
  <si>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</si>
  <si>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</si>
  <si>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</si>
  <si>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</si>
  <si>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</si>
  <si>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</si>
  <si>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</si>
  <si>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</si>
  <si>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</si>
  <si>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</si>
  <si>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</si>
  <si>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</si>
  <si>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</si>
  <si>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</si>
  <si>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</si>
  <si>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</si>
  <si>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</si>
  <si>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</si>
  <si>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</si>
  <si>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</si>
  <si>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</si>
  <si>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</si>
  <si>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</si>
  <si>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</si>
  <si>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</si>
  <si>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</si>
  <si>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</si>
  <si>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</si>
  <si>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</si>
  <si>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</si>
  <si>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</si>
  <si>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</si>
  <si>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</si>
  <si>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</si>
  <si>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</si>
  <si>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</si>
  <si>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</si>
  <si>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</si>
  <si>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</si>
  <si>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</si>
  <si>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</si>
  <si>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</si>
  <si>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</si>
  <si>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</si>
  <si>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</si>
  <si>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</si>
  <si>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</si>
  <si>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</si>
  <si>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</si>
  <si>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</si>
  <si>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</si>
  <si>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</si>
  <si>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</si>
  <si>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</si>
  <si>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</si>
  <si>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</si>
  <si>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</si>
  <si>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</si>
  <si>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</si>
  <si>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</si>
  <si>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</si>
  <si>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</si>
  <si>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</si>
  <si>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</si>
  <si>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</si>
  <si>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</si>
  <si>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</si>
  <si>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</si>
  <si>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</si>
  <si>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</si>
  <si>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</si>
  <si>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</si>
  <si>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</si>
  <si>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</si>
  <si>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</si>
  <si>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</si>
  <si>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</si>
  <si>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</si>
  <si>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</si>
  <si>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</si>
  <si>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</si>
  <si>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</si>
  <si>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</si>
  <si>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</si>
  <si>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</si>
  <si>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</si>
  <si>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</si>
  <si>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</si>
  <si>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</si>
  <si>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</si>
  <si>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</si>
  <si>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</si>
  <si>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</si>
  <si>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</si>
  <si>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</si>
  <si>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</si>
  <si>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</si>
  <si>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</si>
  <si>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</si>
  <si>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</si>
  <si>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</si>
  <si>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</si>
  <si>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</si>
  <si>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</si>
  <si>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</si>
  <si>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</si>
  <si>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</si>
  <si>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</si>
  <si>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</si>
  <si>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</si>
  <si>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</si>
  <si>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</si>
  <si>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</si>
  <si>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</si>
  <si>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</si>
  <si>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</si>
  <si>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</si>
  <si>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</si>
  <si>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</si>
  <si>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</si>
  <si>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</si>
  <si>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</si>
  <si>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</si>
  <si>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</si>
  <si>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</si>
  <si>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</si>
  <si>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</si>
  <si>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</si>
  <si>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</si>
  <si>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</si>
  <si>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</si>
  <si>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</si>
  <si>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</si>
  <si>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</si>
  <si>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</si>
  <si>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</si>
  <si>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</si>
  <si>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</si>
  <si>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</si>
  <si>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</si>
  <si>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</si>
  <si>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</si>
  <si>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</si>
  <si>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</si>
  <si>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</si>
  <si>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</si>
  <si>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</si>
  <si>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</si>
  <si>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</si>
  <si>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</si>
  <si>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</si>
  <si>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</si>
  <si>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</si>
  <si>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</si>
  <si>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</si>
  <si>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</si>
  <si>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</si>
  <si>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</si>
  <si>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</si>
  <si>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</si>
  <si>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</si>
  <si>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</si>
  <si>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</si>
  <si>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</si>
  <si>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</si>
  <si>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</si>
  <si>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</si>
  <si>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</si>
  <si>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</si>
  <si>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</si>
  <si>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</si>
  <si>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</si>
  <si>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</si>
  <si>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</si>
  <si>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</si>
  <si>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</si>
  <si>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</si>
  <si>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</si>
  <si>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</si>
  <si>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</si>
  <si>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</si>
  <si>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</si>
  <si>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</si>
  <si>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</si>
  <si>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</si>
  <si>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</si>
  <si>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</si>
  <si>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</si>
  <si>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</si>
  <si>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</si>
  <si>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</si>
  <si>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</si>
  <si>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</si>
  <si>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</si>
  <si>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</si>
  <si>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</si>
  <si>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</si>
  <si>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</si>
  <si>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</si>
  <si>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</si>
  <si>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</si>
  <si>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</si>
  <si>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</si>
  <si>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</si>
  <si>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</si>
  <si>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</si>
  <si>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</si>
  <si>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</si>
  <si>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</si>
  <si>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</si>
  <si>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</si>
  <si>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</si>
  <si>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</si>
  <si>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</si>
  <si>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</si>
  <si>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</si>
  <si>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</si>
  <si>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</si>
  <si>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</si>
  <si>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</si>
  <si>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</si>
  <si>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</si>
  <si>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</si>
  <si>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</si>
  <si>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</si>
  <si>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</si>
  <si>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</si>
  <si>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</si>
  <si>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</si>
  <si>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</si>
  <si>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</si>
  <si>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</si>
  <si>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</si>
  <si>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</si>
  <si>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</si>
  <si>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</si>
  <si>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</si>
  <si>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</si>
  <si>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</si>
  <si>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</si>
  <si>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</si>
  <si>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</si>
  <si>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</si>
  <si>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</si>
  <si>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</si>
  <si>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</si>
  <si>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</si>
  <si>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</si>
  <si>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</si>
  <si>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</si>
  <si>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</si>
  <si>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</si>
  <si>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</si>
  <si>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</si>
  <si>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</si>
  <si>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</si>
  <si>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</si>
  <si>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</si>
  <si>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</si>
  <si>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</si>
  <si>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</si>
  <si>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</si>
  <si>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</si>
  <si>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</si>
  <si>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</si>
  <si>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</si>
  <si>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</si>
  <si>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</si>
  <si>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</si>
  <si>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</si>
  <si>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</si>
  <si>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</si>
  <si>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</si>
  <si>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</si>
  <si>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</si>
  <si>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</si>
  <si>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</si>
  <si>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</si>
  <si>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</si>
  <si>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</si>
  <si>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</si>
  <si>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</si>
  <si>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</si>
  <si>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</si>
  <si>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</si>
  <si>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</si>
  <si>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</si>
  <si>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</si>
  <si>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</si>
  <si>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</si>
  <si>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</si>
  <si>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</si>
  <si>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</si>
  <si>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</si>
  <si>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</si>
  <si>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</si>
  <si>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</si>
  <si>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</si>
  <si>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</si>
  <si>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</si>
  <si>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</si>
  <si>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</si>
  <si>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</si>
  <si>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</si>
  <si>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</si>
  <si>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</si>
  <si>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</si>
  <si>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</si>
  <si>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</si>
  <si>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</si>
  <si>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</si>
  <si>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</si>
  <si>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</si>
  <si>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</si>
  <si>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</si>
  <si>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</si>
  <si>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</si>
  <si>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</si>
  <si>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</si>
  <si>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</si>
  <si>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</si>
  <si>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</si>
  <si>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</si>
  <si>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</si>
  <si>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</si>
  <si>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</si>
  <si>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</si>
  <si>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</si>
  <si>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</si>
  <si>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</si>
  <si>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</si>
  <si>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</si>
  <si>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</si>
  <si>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</si>
  <si>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</si>
  <si>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</si>
  <si>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</si>
  <si>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</si>
  <si>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</si>
  <si>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</si>
  <si>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</si>
  <si>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</si>
  <si>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</si>
  <si>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</si>
  <si>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</si>
  <si>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</si>
  <si>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</si>
  <si>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</si>
  <si>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</si>
  <si>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</si>
  <si>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</si>
  <si>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</si>
  <si>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</si>
  <si>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</si>
  <si>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</si>
  <si>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</si>
  <si>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</si>
  <si>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</si>
  <si>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</si>
  <si>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</si>
  <si>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</si>
  <si>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</si>
  <si>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</si>
  <si>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</si>
  <si>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</si>
  <si>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</si>
  <si>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</si>
  <si>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</si>
  <si>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</si>
  <si>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</si>
  <si>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</si>
  <si>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</si>
  <si>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</si>
  <si>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</si>
  <si>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</si>
  <si>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</si>
  <si>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</si>
  <si>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</si>
  <si>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</si>
  <si>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</si>
  <si>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</si>
  <si>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</si>
  <si>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</si>
  <si>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</si>
  <si>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</si>
  <si>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</si>
  <si>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</si>
  <si>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</si>
  <si>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</si>
  <si>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</si>
  <si>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</si>
  <si>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</si>
  <si>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</si>
  <si>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</si>
  <si>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</si>
  <si>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</si>
  <si>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</si>
  <si>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</si>
  <si>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</si>
  <si>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</si>
  <si>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</si>
  <si>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</si>
  <si>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</si>
  <si>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</si>
  <si>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</si>
  <si>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</si>
  <si>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</si>
  <si>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</si>
  <si>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</si>
  <si>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</si>
  <si>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</si>
  <si>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</si>
  <si>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</si>
  <si>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</si>
  <si>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</si>
  <si>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</si>
  <si>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</si>
  <si>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</si>
  <si>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</si>
  <si>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</si>
  <si>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</si>
  <si>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</si>
  <si>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</si>
  <si>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</si>
  <si>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</si>
  <si>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</si>
  <si>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</si>
  <si>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</si>
  <si>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</si>
  <si>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</si>
  <si>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</si>
  <si>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</si>
  <si>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</si>
  <si>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</si>
  <si>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</si>
  <si>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</si>
  <si>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</si>
  <si>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</si>
  <si>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</si>
  <si>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</si>
  <si>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</si>
  <si>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</si>
  <si>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</si>
  <si>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</si>
  <si>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</si>
  <si>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</si>
  <si>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</si>
  <si>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</si>
  <si>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</si>
  <si>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</si>
  <si>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</si>
  <si>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</si>
  <si>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</si>
  <si>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</si>
  <si>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</si>
  <si>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</si>
  <si>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</si>
  <si>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</si>
  <si>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</si>
  <si>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</si>
  <si>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</si>
  <si>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</si>
  <si>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</si>
  <si>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</si>
  <si>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</si>
  <si>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</si>
  <si>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</si>
  <si>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</si>
  <si>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</si>
  <si>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</si>
  <si>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</si>
  <si>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</si>
  <si>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</si>
  <si>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</si>
  <si>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</si>
  <si>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</si>
  <si>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</si>
  <si>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</si>
  <si>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</si>
  <si>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</si>
  <si>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</si>
  <si>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</si>
  <si>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</si>
  <si>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</si>
  <si>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</si>
  <si>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</si>
  <si>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</si>
  <si>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</si>
  <si>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</si>
  <si>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</si>
  <si>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</si>
  <si>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</si>
  <si>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</si>
  <si>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</si>
  <si>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</si>
  <si>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</si>
  <si>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</si>
  <si>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</si>
  <si>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</si>
  <si>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</si>
  <si>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</si>
  <si>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</si>
  <si>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</si>
  <si>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</si>
  <si>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</si>
  <si>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</si>
  <si>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</si>
  <si>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</si>
  <si>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</si>
  <si>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</si>
  <si>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</si>
  <si>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</si>
  <si>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</si>
  <si>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</si>
  <si>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</si>
  <si>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</si>
  <si>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</si>
  <si>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</si>
  <si>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</si>
  <si>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</si>
  <si>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</si>
  <si>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</si>
  <si>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</si>
  <si>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</si>
  <si>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</si>
  <si>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</si>
  <si>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</si>
  <si>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</si>
  <si>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</si>
  <si>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</si>
  <si>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</si>
  <si>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</si>
  <si>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</si>
  <si>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</si>
  <si>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</si>
  <si>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</si>
  <si>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</si>
  <si>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</si>
  <si>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</si>
  <si>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</si>
  <si>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</si>
  <si>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</si>
  <si>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</si>
  <si>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</si>
  <si>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</si>
  <si>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</si>
  <si>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</si>
  <si>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</si>
  <si>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</si>
  <si>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</si>
  <si>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</si>
  <si>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</si>
  <si>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</si>
  <si>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</si>
  <si>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</si>
  <si>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</si>
  <si>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</si>
  <si>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</si>
  <si>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</si>
  <si>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</si>
  <si>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</si>
  <si>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</si>
  <si>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</si>
  <si>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</si>
  <si>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</si>
  <si>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</si>
  <si>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</si>
  <si>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</si>
  <si>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</si>
  <si>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</si>
  <si>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</si>
  <si>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</si>
  <si>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</si>
  <si>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</si>
  <si>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</si>
  <si>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</si>
  <si>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</si>
  <si>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</si>
  <si>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</si>
  <si>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</si>
  <si>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</si>
  <si>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</si>
  <si>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</si>
  <si>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</si>
  <si>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</si>
  <si>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</si>
  <si>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</si>
  <si>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</si>
  <si>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</si>
  <si>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</si>
  <si>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</si>
  <si>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</si>
  <si>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</si>
  <si>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</si>
  <si>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</si>
  <si>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</si>
  <si>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</si>
  <si>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</si>
  <si>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</si>
  <si>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</si>
  <si>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</si>
  <si>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</si>
  <si>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</si>
  <si>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</si>
  <si>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</si>
  <si>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</si>
  <si>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</si>
  <si>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</si>
  <si>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</si>
  <si>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</si>
  <si>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</si>
  <si>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</si>
  <si>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</si>
  <si>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</si>
  <si>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</si>
  <si>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</si>
  <si>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</si>
  <si>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</si>
  <si>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</si>
  <si>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</si>
  <si>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</si>
  <si>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</si>
  <si>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</si>
  <si>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</si>
  <si>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</si>
  <si>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</si>
  <si>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</si>
  <si>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</si>
  <si>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</si>
  <si>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</si>
  <si>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</si>
  <si>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</si>
  <si>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</si>
  <si>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</si>
  <si>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</si>
  <si>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</si>
  <si>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</si>
  <si>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</si>
  <si>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</si>
  <si>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</si>
  <si>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</si>
  <si>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</si>
  <si>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</si>
  <si>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</si>
  <si>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</si>
  <si>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</si>
  <si>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</si>
  <si>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</si>
  <si>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</si>
  <si>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</si>
  <si>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</si>
  <si>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</si>
  <si>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</si>
  <si>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</si>
  <si>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</si>
  <si>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</si>
  <si>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</si>
  <si>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</si>
  <si>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</si>
  <si>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</si>
  <si>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</si>
  <si>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</si>
  <si>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</si>
  <si>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</si>
  <si>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</si>
  <si>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</si>
  <si>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</si>
  <si>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</si>
  <si>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</si>
  <si>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</si>
  <si>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</si>
  <si>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</si>
  <si>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</si>
  <si>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</si>
  <si>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</si>
  <si>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</si>
  <si>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</si>
  <si>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</si>
  <si>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</si>
  <si>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</si>
  <si>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</si>
  <si>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</si>
  <si>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</si>
  <si>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</si>
  <si>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</si>
  <si>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</si>
  <si>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</si>
  <si>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</si>
  <si>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</si>
  <si>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</si>
  <si>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</si>
  <si>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</si>
  <si>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</si>
  <si>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</si>
  <si>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</si>
  <si>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</si>
  <si>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</si>
  <si>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</si>
  <si>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</si>
  <si>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</si>
  <si>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</si>
  <si>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</si>
  <si>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</si>
  <si>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</si>
  <si>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</si>
  <si>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</si>
  <si>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</si>
  <si>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</si>
  <si>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</si>
  <si>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</si>
  <si>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</si>
  <si>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</si>
  <si>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</si>
  <si>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</si>
  <si>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</si>
  <si>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</si>
  <si>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</si>
  <si>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</si>
  <si>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</si>
  <si>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</si>
  <si>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</si>
  <si>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</si>
  <si>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</si>
  <si>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</si>
  <si>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</si>
  <si>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</si>
  <si>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</si>
  <si>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</si>
  <si>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</si>
  <si>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</si>
  <si>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</si>
  <si>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</si>
  <si>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</si>
  <si>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</si>
  <si>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</si>
  <si>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</si>
  <si>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</si>
  <si>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</si>
  <si>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</si>
  <si>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</si>
  <si>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</si>
  <si>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</si>
  <si>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</si>
  <si>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</si>
  <si>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</si>
  <si>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</si>
  <si>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</si>
  <si>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</si>
  <si>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</si>
  <si>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</si>
  <si>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</si>
  <si>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</si>
  <si>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</si>
  <si>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</si>
  <si>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</si>
  <si>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</si>
  <si>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</si>
  <si>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</si>
  <si>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</si>
  <si>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</si>
  <si>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</si>
  <si>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</si>
  <si>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</si>
  <si>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</si>
  <si>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</si>
  <si>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</si>
  <si>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</si>
  <si>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</si>
  <si>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</si>
  <si>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</si>
  <si>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</si>
  <si>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</si>
  <si>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</si>
  <si>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</si>
  <si>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</si>
  <si>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</si>
  <si>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</si>
  <si>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</si>
  <si>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</si>
  <si>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</si>
  <si>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</si>
  <si>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</si>
  <si>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</si>
  <si>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</si>
  <si>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</si>
  <si>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</si>
  <si>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</si>
  <si>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</si>
  <si>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</si>
  <si>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</si>
  <si>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</si>
  <si>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</si>
  <si>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</si>
  <si>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</si>
  <si>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</si>
  <si>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</si>
  <si>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</si>
  <si>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</si>
  <si>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</si>
  <si>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</si>
  <si>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</si>
  <si>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</si>
  <si>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</si>
  <si>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</si>
  <si>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</si>
  <si>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</si>
  <si>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</si>
  <si>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</si>
  <si>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</si>
  <si>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</si>
  <si>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</si>
  <si>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</si>
  <si>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</si>
  <si>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</si>
  <si>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</si>
  <si>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</si>
  <si>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</si>
  <si>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</si>
  <si>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</si>
  <si>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</si>
  <si>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</si>
  <si>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</si>
  <si>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</si>
  <si>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</si>
  <si>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</si>
  <si>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</si>
  <si>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</si>
  <si>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</si>
  <si>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</si>
  <si>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</si>
  <si>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</si>
  <si>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</si>
  <si>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</si>
  <si>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</si>
  <si>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</si>
  <si>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</si>
  <si>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</si>
  <si>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</si>
  <si>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</si>
  <si>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</si>
  <si>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</si>
  <si>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</si>
  <si>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</si>
  <si>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</si>
  <si>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</si>
  <si>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</si>
  <si>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</si>
  <si>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</si>
  <si>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</si>
  <si>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</si>
  <si>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</si>
  <si>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</si>
  <si>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</si>
  <si>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</si>
  <si>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</si>
  <si>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</si>
  <si>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</si>
  <si>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</si>
  <si>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</si>
  <si>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</si>
  <si>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</si>
  <si>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</si>
  <si>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</si>
  <si>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</si>
  <si>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</si>
  <si>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</si>
  <si>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</si>
  <si>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</si>
  <si>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</si>
  <si>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</si>
  <si>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</si>
  <si>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</si>
  <si>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</si>
  <si>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</si>
  <si>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</si>
  <si>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</si>
  <si>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</si>
  <si>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</si>
  <si>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</si>
  <si>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</si>
  <si>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</si>
  <si>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</si>
  <si>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</si>
  <si>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</si>
  <si>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</si>
  <si>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</si>
  <si>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</si>
  <si>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</si>
  <si>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</si>
  <si>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</si>
  <si>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</si>
  <si>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</si>
  <si>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</si>
  <si>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</si>
  <si>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</si>
  <si>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</si>
  <si>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</si>
  <si>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</si>
  <si>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</si>
  <si>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</si>
  <si>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</si>
  <si>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</si>
  <si>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</si>
  <si>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</si>
  <si>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</si>
  <si>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</si>
  <si>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</si>
  <si>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</si>
  <si>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</si>
  <si>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</si>
  <si>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</si>
  <si>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</si>
  <si>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</si>
  <si>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</si>
  <si>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</si>
  <si>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</si>
  <si>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</si>
  <si>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</si>
  <si>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</si>
  <si>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</si>
  <si>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</si>
  <si>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</si>
  <si>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</si>
  <si>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</si>
  <si>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</si>
  <si>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</si>
  <si>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</si>
  <si>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</si>
  <si>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</si>
  <si>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</si>
  <si>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</si>
  <si>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</si>
  <si>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</si>
  <si>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</si>
  <si>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</si>
  <si>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</si>
  <si>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</si>
  <si>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</si>
  <si>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</si>
  <si>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</si>
  <si>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</si>
  <si>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</si>
  <si>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</si>
  <si>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</si>
  <si>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</si>
  <si>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</si>
  <si>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</si>
  <si>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</si>
  <si>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</si>
  <si>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</si>
  <si>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</si>
  <si>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</si>
  <si>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</si>
  <si>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</si>
  <si>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</si>
  <si>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</si>
  <si>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</si>
  <si>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</si>
  <si>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</si>
  <si>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</si>
  <si>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</si>
  <si>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</si>
  <si>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</si>
  <si>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</si>
  <si>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</si>
  <si>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</si>
  <si>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</si>
  <si>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</si>
  <si>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</si>
  <si>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</si>
  <si>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</si>
  <si>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</si>
  <si>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</si>
  <si>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</si>
  <si>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</si>
  <si>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</si>
  <si>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</si>
  <si>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</si>
  <si>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</si>
  <si>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</si>
  <si>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</si>
  <si>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</si>
  <si>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</si>
  <si>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</si>
  <si>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</si>
  <si>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</si>
  <si>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</si>
  <si>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</si>
  <si>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</si>
  <si>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</si>
  <si>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</si>
  <si>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</si>
  <si>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</si>
  <si>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</si>
  <si>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</si>
  <si>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</si>
  <si>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</si>
  <si>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</si>
  <si>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</si>
  <si>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</si>
  <si>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</si>
  <si>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</si>
  <si>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</si>
  <si>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</si>
  <si>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</si>
  <si>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</si>
  <si>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</si>
  <si>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</si>
  <si>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</si>
  <si>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</si>
  <si>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</si>
  <si>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</si>
  <si>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</si>
  <si>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</si>
  <si>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</si>
  <si>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</si>
  <si>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</si>
  <si>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</si>
  <si>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</si>
  <si>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</si>
  <si>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</si>
  <si>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</si>
  <si>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</si>
  <si>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</si>
  <si>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</si>
  <si>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</si>
  <si>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</si>
  <si>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</si>
  <si>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</si>
  <si>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</si>
  <si>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</si>
  <si>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</si>
  <si>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</si>
  <si>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</si>
  <si>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</si>
  <si>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</si>
  <si>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</si>
  <si>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</si>
  <si>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</si>
  <si>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</si>
  <si>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</si>
  <si>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</si>
  <si>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</si>
  <si>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</si>
  <si>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</si>
  <si>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</si>
  <si>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</si>
  <si>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</si>
  <si>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</si>
  <si>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</si>
  <si>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</si>
  <si>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</si>
  <si>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</si>
  <si>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</si>
  <si>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</si>
  <si>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</si>
  <si>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</si>
  <si>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</si>
  <si>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</si>
  <si>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</si>
  <si>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</si>
  <si>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</si>
  <si>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</si>
  <si>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</si>
  <si>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</si>
  <si>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</si>
  <si>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</si>
  <si>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</si>
  <si>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</si>
  <si>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</si>
  <si>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</si>
  <si>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</si>
  <si>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</si>
  <si>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</si>
  <si>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</si>
  <si>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</si>
  <si>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</si>
  <si>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</si>
  <si>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</si>
  <si>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</si>
  <si>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</si>
  <si>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</si>
  <si>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</si>
  <si>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</si>
  <si>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</si>
  <si>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</si>
  <si>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</si>
  <si>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</si>
  <si>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</si>
  <si>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</si>
  <si>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</si>
  <si>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</si>
  <si>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</si>
  <si>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</si>
  <si>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</si>
  <si>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</si>
  <si>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</si>
  <si>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</si>
  <si>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</si>
  <si>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</si>
  <si>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</si>
  <si>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</si>
  <si>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</si>
  <si>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</si>
  <si>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</si>
  <si>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</si>
  <si>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</si>
  <si>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</si>
  <si>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</si>
  <si>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</si>
  <si>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</si>
  <si>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</si>
  <si>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</si>
  <si>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</si>
  <si>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</si>
  <si>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</si>
  <si>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</si>
  <si>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</si>
  <si>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</si>
  <si>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</si>
  <si>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</si>
  <si>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</si>
  <si>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</si>
  <si>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</si>
  <si>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</si>
  <si>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</si>
  <si>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</si>
  <si>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</si>
  <si>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</si>
  <si>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</si>
  <si>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</si>
  <si>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</si>
  <si>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</si>
  <si>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</si>
  <si>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</si>
  <si>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</si>
  <si>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</si>
  <si>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</si>
  <si>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</si>
  <si>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</si>
  <si>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</si>
  <si>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</si>
  <si>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</si>
  <si>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</si>
  <si>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</si>
  <si>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</si>
  <si>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</si>
  <si>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</si>
  <si>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</si>
  <si>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</si>
  <si>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</si>
  <si>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</si>
  <si>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</si>
  <si>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</si>
  <si>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</si>
  <si>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</si>
  <si>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</si>
  <si>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</si>
  <si>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</si>
  <si>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</si>
  <si>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</si>
  <si>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</si>
  <si>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</si>
  <si>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</si>
  <si>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</si>
  <si>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</si>
  <si>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</si>
  <si>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</si>
  <si>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</si>
  <si>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</si>
  <si>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</si>
  <si>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</si>
  <si>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</si>
  <si>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</si>
  <si>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</si>
  <si>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</si>
  <si>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</si>
  <si>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</si>
  <si>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</si>
  <si>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</si>
  <si>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</si>
  <si>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</si>
  <si>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</si>
  <si>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</si>
  <si>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</si>
  <si>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</si>
  <si>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</si>
  <si>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</si>
  <si>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</si>
  <si>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</si>
  <si>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</si>
  <si>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</si>
  <si>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</si>
  <si>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</si>
  <si>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</si>
  <si>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</si>
  <si>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</si>
  <si>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</si>
  <si>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</si>
  <si>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</si>
  <si>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</si>
  <si>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</si>
  <si>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</si>
  <si>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</si>
  <si>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</si>
  <si>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</si>
  <si>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</si>
  <si>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</si>
  <si>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</si>
  <si>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</si>
  <si>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</si>
  <si>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</si>
  <si>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</si>
  <si>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</si>
  <si>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</si>
  <si>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</si>
  <si>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</si>
  <si>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</si>
  <si>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</si>
  <si>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</si>
  <si>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</si>
  <si>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</si>
  <si>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</si>
  <si>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</si>
  <si>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</si>
  <si>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</si>
  <si>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</si>
  <si>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</si>
  <si>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</si>
  <si>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</si>
  <si>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</si>
  <si>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</si>
  <si>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</si>
  <si>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</si>
  <si>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</si>
  <si>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</si>
  <si>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</si>
  <si>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</si>
  <si>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</si>
  <si>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</si>
  <si>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</si>
  <si>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</si>
  <si>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</si>
  <si>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</si>
  <si>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</si>
  <si>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</si>
  <si>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</si>
  <si>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</si>
  <si>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</si>
  <si>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</si>
  <si>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</si>
  <si>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</si>
  <si>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</si>
  <si>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</si>
  <si>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</si>
  <si>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</si>
  <si>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</si>
  <si>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</si>
  <si>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</si>
  <si>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</si>
  <si>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</si>
  <si>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</si>
  <si>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</si>
  <si>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</si>
  <si>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</si>
  <si>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</si>
  <si>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</si>
  <si>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</si>
  <si>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</si>
  <si>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</si>
  <si>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</si>
  <si>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</si>
  <si>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</si>
  <si>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</si>
  <si>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</si>
  <si>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</si>
  <si>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</si>
  <si>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</si>
  <si>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</si>
  <si>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</si>
  <si>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</si>
  <si>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</si>
  <si>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</si>
  <si>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</si>
  <si>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</si>
  <si>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</si>
  <si>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</si>
  <si>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</si>
  <si>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</si>
  <si>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</si>
  <si>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</si>
  <si>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</si>
  <si>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</si>
  <si>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</si>
  <si>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</si>
  <si>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</si>
  <si>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</si>
  <si>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</si>
  <si>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</si>
  <si>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</si>
  <si>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</si>
  <si>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</si>
  <si>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</si>
  <si>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</si>
  <si>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</si>
  <si>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</si>
  <si>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</si>
  <si>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</si>
  <si>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</si>
  <si>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</si>
  <si>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</si>
  <si>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</si>
  <si>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</si>
  <si>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</si>
  <si>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</si>
  <si>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</si>
  <si>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</si>
  <si>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</si>
  <si>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</si>
  <si>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</si>
  <si>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</si>
  <si>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</si>
  <si>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</si>
  <si>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</si>
  <si>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</si>
  <si>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</si>
  <si>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</si>
  <si>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</si>
  <si>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</si>
  <si>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</si>
  <si>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</si>
  <si>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</si>
  <si>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</si>
  <si>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</si>
  <si>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</si>
  <si>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</si>
  <si>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</si>
  <si>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</si>
  <si>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</si>
  <si>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</si>
  <si>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</si>
  <si>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</si>
  <si>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</si>
  <si>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</si>
  <si>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</si>
  <si>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</si>
  <si>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</si>
  <si>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</si>
  <si>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</si>
  <si>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</si>
  <si>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</si>
  <si>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</si>
  <si>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</si>
  <si>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</si>
  <si>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</si>
  <si>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</si>
  <si>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</si>
  <si>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</si>
  <si>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</si>
  <si>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</si>
  <si>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</si>
  <si>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</si>
  <si>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</si>
  <si>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</si>
  <si>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</si>
  <si>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</si>
  <si>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</si>
  <si>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</si>
  <si>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</si>
  <si>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</si>
  <si>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</si>
  <si>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</si>
  <si>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</si>
  <si>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</si>
  <si>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</si>
  <si>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</si>
  <si>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</si>
  <si>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</si>
  <si>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</si>
  <si>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</si>
  <si>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</si>
  <si>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</si>
  <si>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</si>
  <si>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</si>
  <si>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</si>
  <si>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</si>
  <si>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</si>
  <si>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</si>
  <si>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</si>
  <si>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</si>
  <si>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</si>
  <si>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</si>
  <si>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</si>
  <si>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</si>
  <si>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</si>
  <si>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</si>
  <si>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</si>
  <si>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</si>
  <si>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</si>
  <si>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</si>
  <si>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</si>
  <si>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</si>
  <si>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</si>
  <si>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</si>
  <si>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</si>
  <si>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</si>
  <si>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</si>
  <si>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</si>
  <si>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</si>
  <si>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</si>
  <si>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</si>
  <si>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</si>
  <si>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</si>
  <si>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</si>
  <si>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</si>
  <si>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</si>
  <si>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</si>
  <si>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</si>
  <si>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</si>
  <si>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</si>
  <si>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</si>
  <si>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</si>
  <si>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</si>
  <si>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</si>
  <si>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</si>
  <si>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</si>
  <si>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</si>
  <si>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</si>
  <si>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</si>
  <si>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</si>
  <si>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</si>
  <si>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</si>
  <si>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</si>
  <si>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</si>
  <si>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</si>
  <si>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</si>
  <si>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</si>
  <si>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</si>
  <si>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</si>
  <si>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</si>
  <si>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</si>
  <si>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</si>
  <si>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</si>
  <si>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</si>
  <si>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</si>
  <si>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</si>
  <si>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</si>
  <si>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</si>
  <si>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</si>
  <si>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</si>
  <si>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</si>
  <si>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</si>
  <si>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</si>
  <si>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</si>
  <si>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</si>
  <si>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</si>
  <si>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</si>
  <si>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</si>
  <si>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</si>
  <si>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</si>
  <si>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</si>
  <si>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</si>
  <si>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</si>
  <si>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</si>
  <si>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</si>
  <si>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</si>
  <si>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</si>
  <si>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</si>
  <si>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</si>
  <si>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</si>
  <si>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</si>
  <si>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</si>
  <si>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</si>
  <si>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</si>
  <si>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</si>
  <si>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</si>
  <si>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</si>
  <si>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</si>
  <si>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</si>
  <si>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</si>
  <si>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</si>
  <si>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</si>
  <si>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</si>
  <si>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</si>
  <si>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</si>
  <si>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</si>
  <si>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</si>
  <si>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</si>
  <si>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</si>
  <si>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</si>
  <si>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</si>
  <si>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</si>
  <si>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</si>
  <si>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</si>
  <si>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</si>
  <si>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</si>
  <si>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</si>
  <si>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</si>
  <si>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</si>
  <si>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</si>
  <si>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</si>
  <si>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</si>
  <si>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</si>
  <si>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</si>
  <si>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</si>
  <si>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</si>
  <si>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</si>
  <si>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</si>
  <si>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</si>
  <si>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</si>
  <si>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</si>
  <si>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</si>
  <si>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</si>
  <si>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</si>
  <si>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</si>
  <si>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</si>
  <si>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</si>
  <si>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</si>
  <si>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</si>
  <si>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</si>
  <si>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</si>
  <si>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</si>
  <si>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</si>
  <si>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</si>
  <si>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</si>
  <si>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</si>
  <si>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</si>
  <si>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</si>
  <si>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</si>
  <si>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</si>
  <si>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</si>
  <si>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</si>
  <si>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</si>
  <si>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</si>
  <si>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</si>
  <si>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</si>
  <si>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</si>
  <si>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</si>
  <si>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</si>
  <si>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</si>
  <si>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</si>
  <si>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</si>
  <si>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</si>
  <si>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</si>
  <si>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</si>
  <si>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</si>
  <si>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</si>
  <si>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</si>
  <si>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</si>
  <si>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</si>
  <si>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</si>
  <si>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</si>
  <si>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</si>
  <si>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</si>
  <si>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</si>
  <si>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</si>
  <si>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</si>
  <si>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</si>
  <si>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</si>
  <si>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</si>
  <si>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</si>
  <si>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</si>
  <si>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</si>
  <si>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</si>
  <si>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</si>
  <si>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</si>
  <si>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</si>
  <si>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</si>
  <si>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</si>
  <si>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</si>
  <si>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</si>
  <si>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</si>
  <si>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</si>
  <si>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</si>
  <si>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</si>
  <si>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</si>
  <si>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</si>
  <si>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</si>
  <si>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</si>
  <si>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</si>
  <si>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</si>
  <si>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</si>
  <si>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</si>
  <si>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</si>
  <si>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</si>
  <si>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</si>
  <si>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</si>
  <si>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</si>
  <si>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</si>
  <si>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</si>
  <si>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</si>
  <si>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</si>
  <si>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</si>
  <si>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</si>
  <si>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</si>
  <si>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</si>
  <si>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</si>
  <si>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</si>
  <si>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</si>
  <si>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</si>
  <si>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</si>
  <si>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</si>
  <si>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</si>
  <si>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</si>
  <si>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</si>
  <si>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</si>
  <si>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</si>
  <si>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</si>
  <si>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</si>
  <si>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</si>
  <si>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</si>
  <si>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</si>
  <si>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</si>
  <si>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</si>
  <si>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</si>
  <si>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</si>
  <si>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</si>
  <si>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</si>
  <si>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</si>
  <si>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</si>
  <si>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</si>
  <si>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</si>
  <si>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</si>
  <si>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</si>
  <si>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</si>
  <si>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</si>
  <si>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</si>
  <si>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</si>
  <si>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</si>
  <si>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</si>
  <si>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</si>
  <si>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</si>
  <si>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</si>
  <si>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</si>
  <si>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</si>
  <si>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</si>
  <si>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</si>
  <si>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</si>
  <si>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</si>
  <si>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</si>
  <si>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</si>
  <si>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</si>
  <si>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</si>
  <si>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</si>
  <si>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</si>
  <si>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</si>
  <si>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</si>
  <si>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</si>
  <si>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</si>
  <si>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</si>
  <si>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</si>
  <si>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</si>
  <si>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</si>
  <si>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</si>
  <si>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</si>
  <si>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</si>
  <si>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</si>
  <si>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</si>
  <si>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</si>
  <si>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</si>
  <si>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</si>
  <si>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</si>
  <si>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</si>
  <si>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</si>
  <si>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</si>
  <si>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</si>
  <si>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</si>
  <si>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</si>
  <si>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</si>
  <si>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</si>
  <si>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</si>
  <si>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</si>
  <si>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</si>
  <si>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</si>
  <si>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</si>
  <si>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</si>
  <si>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</si>
  <si>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</si>
  <si>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</si>
  <si>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</si>
  <si>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</si>
  <si>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</si>
  <si>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</si>
  <si>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</si>
  <si>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</si>
  <si>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</si>
  <si>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</si>
  <si>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</si>
  <si>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</si>
  <si>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</si>
  <si>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</si>
  <si>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</si>
  <si>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</si>
  <si>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</si>
  <si>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</si>
  <si>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</si>
  <si>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</si>
  <si>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</si>
  <si>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</si>
  <si>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</si>
  <si>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</si>
  <si>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</si>
  <si>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</si>
  <si>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</si>
  <si>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</si>
  <si>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</si>
  <si>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</si>
  <si>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</si>
  <si>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</si>
  <si>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</si>
  <si>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</si>
  <si>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</si>
  <si>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</si>
  <si>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</si>
  <si>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</si>
  <si>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</si>
  <si>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</si>
  <si>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</si>
  <si>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</si>
  <si>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</si>
  <si>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</si>
  <si>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</si>
  <si>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</si>
  <si>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</si>
  <si>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</si>
  <si>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</si>
  <si>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</si>
  <si>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</si>
  <si>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</si>
  <si>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</si>
  <si>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</si>
  <si>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</si>
  <si>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</si>
  <si>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</si>
  <si>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</si>
  <si>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</si>
  <si>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</si>
  <si>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</si>
  <si>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</si>
  <si>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</si>
  <si>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</si>
  <si>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</si>
  <si>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</si>
  <si>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</si>
  <si>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</si>
  <si>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</si>
  <si>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</si>
  <si>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</si>
  <si>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</si>
  <si>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</si>
  <si>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</si>
  <si>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</si>
  <si>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</si>
  <si>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</si>
  <si>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</si>
  <si>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</si>
  <si>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</si>
  <si>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IIL INVOICES IN DEC 24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</si>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</sst>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126" fillId="17" borderId="1" xfId="0" applyFont="1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7" fillId="3" borderId="19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8" fillId="3" borderId="1" xfId="0" applyFont="1" applyFill="1" applyBorder="1" applyAlignment="1">
      <alignment horizontal="center" vertical="center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1" workbookViewId="0">
      <selection activeCell="A2693" sqref="A2693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6"/>
      <c r="B1" s="766"/>
      <c r="C1" s="766"/>
      <c r="D1" s="766"/>
      <c r="E1" s="767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8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9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9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9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0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1" t="s">
        <v>3196</v>
      </c>
      <c r="F1120" s="771"/>
      <c r="G1120" s="771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2" t="s">
        <v>4117</v>
      </c>
      <c r="B1490" s="774"/>
      <c r="C1490" s="776" t="s">
        <v>4118</v>
      </c>
      <c r="D1490" s="778"/>
      <c r="E1490" s="778"/>
    </row>
    <row r="1491" spans="1:5" ht="26.45" customHeight="1" x14ac:dyDescent="0.25">
      <c r="A1491" s="773"/>
      <c r="B1491" s="775"/>
      <c r="C1491" s="777"/>
      <c r="D1491" s="779"/>
      <c r="E1491" s="779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0" t="s">
        <v>4925</v>
      </c>
      <c r="D1803" s="780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1" t="s">
        <v>5164</v>
      </c>
      <c r="I1893" s="781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2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2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3" t="s">
        <v>5481</v>
      </c>
      <c r="E2010" s="784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5" t="s">
        <v>5573</v>
      </c>
      <c r="G2048" s="785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5" t="s">
        <v>5904</v>
      </c>
      <c r="D2183" s="765"/>
      <c r="E2183" s="765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2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3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3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4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7"/>
      <c r="B2303" s="63" t="s">
        <v>6193</v>
      </c>
      <c r="C2303" s="241"/>
      <c r="D2303" s="289"/>
      <c r="E2303" s="200"/>
    </row>
    <row r="2304" spans="1:5" ht="20.25" customHeight="1" x14ac:dyDescent="0.3">
      <c r="A2304" s="75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9" t="s">
        <v>6516</v>
      </c>
      <c r="E2443" s="75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0" t="s">
        <v>6524</v>
      </c>
      <c r="C2446" s="76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61" t="s">
        <v>8123</v>
      </c>
      <c r="C2687" s="761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6" t="s">
        <v>7380</v>
      </c>
      <c r="B1" s="787"/>
      <c r="C1" s="541"/>
      <c r="D1" s="786" t="s">
        <v>7379</v>
      </c>
      <c r="E1" s="787"/>
      <c r="F1" s="541"/>
      <c r="G1" s="786" t="s">
        <v>7370</v>
      </c>
      <c r="H1" s="787"/>
      <c r="I1" s="541"/>
      <c r="J1" s="786" t="s">
        <v>7364</v>
      </c>
      <c r="K1" s="787"/>
      <c r="L1" s="541"/>
      <c r="M1" s="786" t="s">
        <v>7351</v>
      </c>
      <c r="N1" s="787"/>
      <c r="O1" s="541"/>
      <c r="P1" s="786" t="s">
        <v>7350</v>
      </c>
      <c r="Q1" s="787"/>
      <c r="R1" s="541"/>
      <c r="S1" s="786" t="s">
        <v>7340</v>
      </c>
      <c r="T1" s="787"/>
      <c r="U1" s="541"/>
      <c r="V1" s="786" t="s">
        <v>7316</v>
      </c>
      <c r="W1" s="787"/>
      <c r="X1" s="541"/>
      <c r="Y1" s="786" t="s">
        <v>7301</v>
      </c>
      <c r="Z1" s="787"/>
      <c r="AA1" s="541"/>
      <c r="AB1" s="786" t="s">
        <v>7298</v>
      </c>
      <c r="AC1" s="787"/>
      <c r="AD1" s="541"/>
      <c r="AE1" s="786" t="s">
        <v>7295</v>
      </c>
      <c r="AF1" s="787"/>
      <c r="AG1" s="541"/>
      <c r="AH1" s="786" t="s">
        <v>7282</v>
      </c>
      <c r="AI1" s="787"/>
      <c r="AJ1" s="541"/>
      <c r="AK1" s="786" t="s">
        <v>7262</v>
      </c>
      <c r="AL1" s="787"/>
      <c r="AM1" s="541"/>
      <c r="AN1" s="786" t="s">
        <v>7258</v>
      </c>
      <c r="AO1" s="787"/>
      <c r="AP1" s="541"/>
      <c r="AQ1" s="786" t="s">
        <v>7255</v>
      </c>
      <c r="AR1" s="787"/>
      <c r="AS1" s="541"/>
      <c r="AT1" s="786" t="s">
        <v>7185</v>
      </c>
      <c r="AU1" s="787"/>
      <c r="AV1" s="541"/>
      <c r="AW1" s="786" t="s">
        <v>7186</v>
      </c>
      <c r="AX1" s="787"/>
      <c r="AY1" s="542"/>
      <c r="AZ1" s="786" t="s">
        <v>7187</v>
      </c>
      <c r="BA1" s="787"/>
      <c r="BC1" s="786" t="s">
        <v>7188</v>
      </c>
      <c r="BD1" s="787"/>
      <c r="BE1" s="542"/>
      <c r="BF1" s="786" t="s">
        <v>7189</v>
      </c>
      <c r="BG1" s="787"/>
      <c r="BI1" s="786" t="s">
        <v>7190</v>
      </c>
      <c r="BJ1" s="787"/>
      <c r="BK1" s="543"/>
      <c r="BL1" s="790" t="s">
        <v>7191</v>
      </c>
      <c r="BM1" s="791"/>
      <c r="BN1" s="543"/>
      <c r="BO1" s="543"/>
      <c r="BP1" s="790" t="s">
        <v>7191</v>
      </c>
      <c r="BQ1" s="791"/>
      <c r="BS1" s="790" t="s">
        <v>7192</v>
      </c>
      <c r="BT1" s="791"/>
      <c r="BV1" s="790" t="s">
        <v>7192</v>
      </c>
      <c r="BW1" s="791"/>
      <c r="BY1" s="790" t="s">
        <v>7192</v>
      </c>
      <c r="BZ1" s="791"/>
    </row>
    <row r="2" spans="1:78" s="449" customFormat="1" ht="18" customHeight="1" x14ac:dyDescent="0.35">
      <c r="A2" s="788"/>
      <c r="B2" s="789"/>
      <c r="C2" s="544"/>
      <c r="D2" s="788"/>
      <c r="E2" s="789"/>
      <c r="F2" s="544"/>
      <c r="G2" s="788"/>
      <c r="H2" s="789"/>
      <c r="I2" s="544"/>
      <c r="J2" s="788"/>
      <c r="K2" s="789"/>
      <c r="L2" s="544"/>
      <c r="M2" s="788"/>
      <c r="N2" s="789"/>
      <c r="O2" s="544"/>
      <c r="P2" s="788"/>
      <c r="Q2" s="789"/>
      <c r="R2" s="544"/>
      <c r="S2" s="788"/>
      <c r="T2" s="789"/>
      <c r="U2" s="544"/>
      <c r="V2" s="788"/>
      <c r="W2" s="789"/>
      <c r="X2" s="544"/>
      <c r="Y2" s="788"/>
      <c r="Z2" s="789"/>
      <c r="AA2" s="544"/>
      <c r="AB2" s="788"/>
      <c r="AC2" s="789"/>
      <c r="AD2" s="544"/>
      <c r="AE2" s="788"/>
      <c r="AF2" s="789"/>
      <c r="AG2" s="544"/>
      <c r="AH2" s="788"/>
      <c r="AI2" s="789"/>
      <c r="AJ2" s="544"/>
      <c r="AK2" s="788"/>
      <c r="AL2" s="789"/>
      <c r="AM2" s="544"/>
      <c r="AN2" s="788"/>
      <c r="AO2" s="789"/>
      <c r="AP2" s="544"/>
      <c r="AQ2" s="788"/>
      <c r="AR2" s="789"/>
      <c r="AS2" s="544"/>
      <c r="AT2" s="788"/>
      <c r="AU2" s="789"/>
      <c r="AV2" s="544"/>
      <c r="AW2" s="788"/>
      <c r="AX2" s="789"/>
      <c r="AY2" s="545"/>
      <c r="AZ2" s="788"/>
      <c r="BA2" s="789"/>
      <c r="BC2" s="788"/>
      <c r="BD2" s="789"/>
      <c r="BE2" s="545"/>
      <c r="BF2" s="788"/>
      <c r="BG2" s="789"/>
      <c r="BI2" s="788"/>
      <c r="BJ2" s="789"/>
      <c r="BK2" s="546"/>
      <c r="BL2" s="792"/>
      <c r="BM2" s="793"/>
      <c r="BN2" s="546"/>
      <c r="BO2" s="546"/>
      <c r="BP2" s="792"/>
      <c r="BQ2" s="793"/>
      <c r="BS2" s="792"/>
      <c r="BT2" s="793"/>
      <c r="BV2" s="792"/>
      <c r="BW2" s="793"/>
      <c r="BY2" s="792"/>
      <c r="BZ2" s="793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7"/>
  <sheetViews>
    <sheetView tabSelected="1" zoomScaleNormal="100" workbookViewId="0">
      <pane ySplit="2" topLeftCell="A604" activePane="bottomLeft" state="frozen"/>
      <selection pane="bottomLeft" activeCell="E609" sqref="E609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4" t="s">
        <v>7387</v>
      </c>
      <c r="B1" s="794"/>
      <c r="C1" s="794"/>
      <c r="D1" s="794"/>
      <c r="E1" s="794"/>
      <c r="F1" s="794"/>
      <c r="G1" s="794"/>
      <c r="I1" s="794" t="s">
        <v>7489</v>
      </c>
      <c r="J1" s="794"/>
      <c r="K1" s="794"/>
      <c r="L1" s="794"/>
      <c r="M1" s="794"/>
      <c r="N1" s="794"/>
      <c r="O1" s="794"/>
      <c r="R1" s="795" t="s">
        <v>7529</v>
      </c>
      <c r="S1" s="795"/>
      <c r="T1" s="795"/>
      <c r="U1" s="795"/>
      <c r="V1" s="795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SUM(E288:E1148)</f>
        <v>87931656.849999994</v>
      </c>
      <c r="Q4" s="373">
        <f>P4+P5</f>
        <v>187352043.53999999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SUM(M93:M1911)</f>
        <v>99420386.689999998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134863274.84999999</v>
      </c>
      <c r="Q8" s="9">
        <f>SUM(M:M)</f>
        <v>123107391.02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137038611</v>
      </c>
      <c r="Q9" s="9">
        <f>SUM(N:N)</f>
        <v>130318256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2175336.150000006</v>
      </c>
      <c r="Q11" s="373">
        <f>Q9-Q8</f>
        <v>7210864.9800000042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SUM(F374:F35001)</f>
        <v>52703772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SUM(N262:N26502)</f>
        <v>67859680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120563452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00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45638</v>
      </c>
      <c r="B593" s="745" t="s">
        <v>8112</v>
      </c>
      <c r="C593" s="745" t="s">
        <v>8506</v>
      </c>
      <c r="D593" s="717" t="s">
        <v>7852</v>
      </c>
      <c r="E593" s="709">
        <v>500000</v>
      </c>
      <c r="F593" s="737"/>
      <c r="G593" s="711">
        <f t="shared" si="29"/>
        <v>3400010.1500000004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39" t="s">
        <v>8269</v>
      </c>
      <c r="C594" s="739" t="s">
        <v>8075</v>
      </c>
      <c r="D594" s="719" t="s">
        <v>8499</v>
      </c>
      <c r="E594" s="709">
        <v>200000</v>
      </c>
      <c r="F594" s="737"/>
      <c r="G594" s="711">
        <f t="shared" si="29"/>
        <v>3200010.1500000004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45639</v>
      </c>
      <c r="B595" s="739" t="s">
        <v>8112</v>
      </c>
      <c r="C595" s="739" t="s">
        <v>8419</v>
      </c>
      <c r="D595" s="719" t="s">
        <v>8507</v>
      </c>
      <c r="E595" s="709">
        <v>100000</v>
      </c>
      <c r="F595" s="737"/>
      <c r="G595" s="711">
        <f t="shared" si="29"/>
        <v>3100010.1500000004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98000</v>
      </c>
      <c r="F596" s="737"/>
      <c r="G596" s="711">
        <f t="shared" si="29"/>
        <v>3002010.1500000004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45" t="s">
        <v>8508</v>
      </c>
      <c r="C597" s="745" t="s">
        <v>7983</v>
      </c>
      <c r="D597" s="719" t="s">
        <v>8509</v>
      </c>
      <c r="E597" s="709">
        <v>42000</v>
      </c>
      <c r="F597" s="737"/>
      <c r="G597" s="711">
        <f t="shared" si="29"/>
        <v>2960010.1500000004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8269</v>
      </c>
      <c r="C598" s="745" t="s">
        <v>8075</v>
      </c>
      <c r="D598" s="719" t="s">
        <v>8458</v>
      </c>
      <c r="E598" s="709">
        <v>100000</v>
      </c>
      <c r="F598" s="737"/>
      <c r="G598" s="711">
        <f t="shared" si="29"/>
        <v>2860010.1500000004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8112</v>
      </c>
      <c r="C599" s="745" t="s">
        <v>8510</v>
      </c>
      <c r="D599" s="719" t="s">
        <v>8511</v>
      </c>
      <c r="E599" s="709">
        <v>108000</v>
      </c>
      <c r="F599" s="737"/>
      <c r="G599" s="711">
        <f t="shared" si="29"/>
        <v>2752010.1500000004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45640</v>
      </c>
      <c r="B600" s="745" t="s">
        <v>8308</v>
      </c>
      <c r="C600" s="745" t="s">
        <v>8075</v>
      </c>
      <c r="D600" s="719" t="s">
        <v>8512</v>
      </c>
      <c r="E600" s="709">
        <v>38500</v>
      </c>
      <c r="F600" s="737"/>
      <c r="G600" s="711">
        <f t="shared" si="29"/>
        <v>2713510.1500000004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8269</v>
      </c>
      <c r="C601" s="745" t="s">
        <v>8075</v>
      </c>
      <c r="D601" s="719" t="s">
        <v>8513</v>
      </c>
      <c r="E601" s="709">
        <v>40965</v>
      </c>
      <c r="F601" s="737"/>
      <c r="G601" s="711">
        <f t="shared" ref="G601:G602" si="32">G600-E601+F601</f>
        <v>2672545.1500000004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45642</v>
      </c>
      <c r="B602" s="745" t="s">
        <v>8517</v>
      </c>
      <c r="C602" s="745" t="s">
        <v>8024</v>
      </c>
      <c r="D602" s="717" t="s">
        <v>8518</v>
      </c>
      <c r="E602" s="709">
        <v>85000</v>
      </c>
      <c r="F602" s="737"/>
      <c r="G602" s="711">
        <f t="shared" si="32"/>
        <v>2587545.1500000004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45643</v>
      </c>
      <c r="B603" s="745" t="s">
        <v>8341</v>
      </c>
      <c r="C603" s="745" t="s">
        <v>8519</v>
      </c>
      <c r="D603" s="719" t="s">
        <v>8520</v>
      </c>
      <c r="E603" s="709">
        <v>50000</v>
      </c>
      <c r="F603" s="737"/>
      <c r="G603" s="711">
        <f t="shared" ref="G603" si="33">G602-E603+F603</f>
        <v>2537545.1500000004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8521</v>
      </c>
      <c r="C604" s="745" t="s">
        <v>8075</v>
      </c>
      <c r="D604" s="719" t="s">
        <v>8522</v>
      </c>
      <c r="E604" s="709">
        <v>81000</v>
      </c>
      <c r="F604" s="737"/>
      <c r="G604" s="711">
        <f t="shared" ref="G604:G605" si="34">G603-E604+F604</f>
        <v>2456545.1500000004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8112</v>
      </c>
      <c r="C605" s="745" t="s">
        <v>8075</v>
      </c>
      <c r="D605" s="719" t="s">
        <v>8309</v>
      </c>
      <c r="E605" s="709">
        <v>71200</v>
      </c>
      <c r="F605" s="737"/>
      <c r="G605" s="711">
        <f t="shared" si="34"/>
        <v>2385345.1500000004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8521</v>
      </c>
      <c r="C606" s="745" t="s">
        <v>8523</v>
      </c>
      <c r="D606" s="719" t="s">
        <v>8524</v>
      </c>
      <c r="E606" s="709">
        <v>30000</v>
      </c>
      <c r="F606" s="737"/>
      <c r="G606" s="711">
        <f t="shared" ref="G606" si="35">G605-E606+F606</f>
        <v>2355345.1500000004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45644</v>
      </c>
      <c r="B607" s="745" t="s">
        <v>8527</v>
      </c>
      <c r="C607" s="745" t="s">
        <v>8523</v>
      </c>
      <c r="D607" s="719" t="s">
        <v>8526</v>
      </c>
      <c r="E607" s="709">
        <v>40000</v>
      </c>
      <c r="F607" s="737"/>
      <c r="G607" s="711">
        <f t="shared" ref="G607:G608" si="36">G606-E607+F607</f>
        <v>2315345.1500000004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8528</v>
      </c>
      <c r="C608" s="745" t="s">
        <v>8523</v>
      </c>
      <c r="D608" s="719" t="s">
        <v>8529</v>
      </c>
      <c r="E608" s="709">
        <v>140000</v>
      </c>
      <c r="F608" s="737"/>
      <c r="G608" s="711">
        <f t="shared" si="36"/>
        <v>2175345.1500000004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37"/>
      <c r="B609" s="745"/>
      <c r="C609" s="745"/>
      <c r="D609" s="717"/>
      <c r="E609" s="709"/>
      <c r="F609" s="737"/>
      <c r="G609" s="737"/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37"/>
      <c r="B610" s="745"/>
      <c r="C610" s="745"/>
      <c r="D610" s="717"/>
      <c r="E610" s="709"/>
      <c r="F610" s="737"/>
      <c r="G610" s="737"/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x14ac:dyDescent="0.3">
      <c r="A611" s="737"/>
      <c r="B611" s="745"/>
      <c r="C611" s="745"/>
      <c r="D611" s="717"/>
      <c r="E611" s="709"/>
      <c r="F611" s="737"/>
      <c r="G611" s="737"/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x14ac:dyDescent="0.3">
      <c r="A612" s="737"/>
      <c r="B612" s="745"/>
      <c r="C612" s="745"/>
      <c r="D612" s="717"/>
      <c r="E612" s="709"/>
      <c r="F612" s="737"/>
      <c r="G612" s="737"/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37"/>
      <c r="B613" s="745"/>
      <c r="C613" s="745"/>
      <c r="D613" s="717"/>
      <c r="E613" s="709"/>
      <c r="F613" s="737"/>
      <c r="G613" s="737"/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37"/>
      <c r="B614" s="745"/>
      <c r="C614" s="745"/>
      <c r="D614" s="717"/>
      <c r="E614" s="709"/>
      <c r="F614" s="737"/>
      <c r="G614" s="737"/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37"/>
      <c r="B615" s="745"/>
      <c r="C615" s="745"/>
      <c r="D615" s="717"/>
      <c r="E615" s="709"/>
      <c r="F615" s="737"/>
      <c r="G615" s="737"/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37"/>
      <c r="B616" s="745"/>
      <c r="C616" s="745"/>
      <c r="D616" s="717"/>
      <c r="E616" s="709"/>
      <c r="F616" s="737"/>
      <c r="G616" s="737"/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37"/>
      <c r="B617" s="745"/>
      <c r="C617" s="745"/>
      <c r="D617" s="717"/>
      <c r="E617" s="709"/>
      <c r="F617" s="737"/>
      <c r="G617" s="737"/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7">N617+O616-M617</f>
        <v>1769421.9799999995</v>
      </c>
    </row>
    <row r="618" spans="1:16" ht="36" x14ac:dyDescent="0.3">
      <c r="A618" s="737"/>
      <c r="B618" s="745"/>
      <c r="C618" s="745"/>
      <c r="D618" s="717"/>
      <c r="E618" s="709"/>
      <c r="F618" s="737"/>
      <c r="G618" s="737"/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8">N618+O617-M618</f>
        <v>1524557.9799999995</v>
      </c>
    </row>
    <row r="619" spans="1:16" ht="24" x14ac:dyDescent="0.3">
      <c r="A619" s="737"/>
      <c r="B619" s="745"/>
      <c r="C619" s="745"/>
      <c r="D619" s="717"/>
      <c r="E619" s="709"/>
      <c r="F619" s="737"/>
      <c r="G619" s="737"/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9">N619+O618-M619</f>
        <v>1407194.9799999995</v>
      </c>
    </row>
    <row r="620" spans="1:16" ht="24" x14ac:dyDescent="0.3">
      <c r="A620" s="737"/>
      <c r="B620" s="745"/>
      <c r="C620" s="745"/>
      <c r="D620" s="717"/>
      <c r="E620" s="709"/>
      <c r="F620" s="737"/>
      <c r="G620" s="737"/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9"/>
        <v>1362194.9799999995</v>
      </c>
    </row>
    <row r="621" spans="1:16" ht="36" x14ac:dyDescent="0.3">
      <c r="A621" s="737"/>
      <c r="B621" s="745"/>
      <c r="C621" s="745"/>
      <c r="D621" s="717"/>
      <c r="E621" s="709"/>
      <c r="F621" s="737"/>
      <c r="G621" s="737"/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9"/>
        <v>1231194.9799999995</v>
      </c>
    </row>
    <row r="622" spans="1:16" x14ac:dyDescent="0.3">
      <c r="A622" s="737"/>
      <c r="B622" s="745"/>
      <c r="C622" s="745"/>
      <c r="D622" s="717"/>
      <c r="E622" s="709"/>
      <c r="F622" s="737"/>
      <c r="G622" s="737"/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9"/>
        <v>1031194.9799999995</v>
      </c>
    </row>
    <row r="623" spans="1:16" ht="24" x14ac:dyDescent="0.3">
      <c r="A623" s="737"/>
      <c r="B623" s="745"/>
      <c r="C623" s="745"/>
      <c r="D623" s="717"/>
      <c r="E623" s="709"/>
      <c r="F623" s="737"/>
      <c r="G623" s="737"/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40">N623+O622-M623</f>
        <v>870194.97999999952</v>
      </c>
    </row>
    <row r="624" spans="1:16" ht="24" x14ac:dyDescent="0.3">
      <c r="A624" s="737"/>
      <c r="B624" s="745"/>
      <c r="C624" s="745"/>
      <c r="D624" s="717"/>
      <c r="E624" s="709"/>
      <c r="F624" s="737"/>
      <c r="G624" s="737"/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40"/>
        <v>670194.97999999952</v>
      </c>
    </row>
    <row r="625" spans="1:16" ht="24" x14ac:dyDescent="0.3">
      <c r="A625" s="737"/>
      <c r="B625" s="745"/>
      <c r="C625" s="745"/>
      <c r="D625" s="717"/>
      <c r="E625" s="709"/>
      <c r="F625" s="737"/>
      <c r="G625" s="737"/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40"/>
        <v>470194.97999999952</v>
      </c>
    </row>
    <row r="626" spans="1:16" ht="36" x14ac:dyDescent="0.3">
      <c r="A626" s="737"/>
      <c r="B626" s="745"/>
      <c r="C626" s="745"/>
      <c r="D626" s="717"/>
      <c r="E626" s="709"/>
      <c r="F626" s="737"/>
      <c r="G626" s="737"/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40"/>
        <v>-229805.02000000048</v>
      </c>
    </row>
    <row r="627" spans="1:16" x14ac:dyDescent="0.3">
      <c r="A627" s="737"/>
      <c r="B627" s="745"/>
      <c r="C627" s="745"/>
      <c r="D627" s="717"/>
      <c r="E627" s="709"/>
      <c r="F627" s="737"/>
      <c r="G627" s="737"/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40"/>
        <v>-729805.02000000048</v>
      </c>
    </row>
    <row r="628" spans="1:16" ht="36" x14ac:dyDescent="0.3">
      <c r="A628" s="737"/>
      <c r="B628" s="745"/>
      <c r="C628" s="745"/>
      <c r="D628" s="717"/>
      <c r="E628" s="709"/>
      <c r="F628" s="737"/>
      <c r="G628" s="737"/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1">N628+O627-M628</f>
        <v>-747805.02000000048</v>
      </c>
    </row>
    <row r="629" spans="1:16" ht="24" x14ac:dyDescent="0.3">
      <c r="A629" s="737"/>
      <c r="B629" s="745"/>
      <c r="C629" s="745"/>
      <c r="D629" s="717"/>
      <c r="E629" s="709"/>
      <c r="F629" s="737"/>
      <c r="G629" s="737"/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1" si="42">N629+O628-M629</f>
        <v>-797805.02000000048</v>
      </c>
      <c r="P629" s="9"/>
    </row>
    <row r="630" spans="1:16" x14ac:dyDescent="0.3">
      <c r="A630" s="737"/>
      <c r="B630" s="745"/>
      <c r="C630" s="745"/>
      <c r="D630" s="717"/>
      <c r="E630" s="709"/>
      <c r="F630" s="737"/>
      <c r="G630" s="737"/>
      <c r="I630" s="707">
        <v>45642</v>
      </c>
      <c r="J630" s="739"/>
      <c r="K630" s="739"/>
      <c r="L630" s="719" t="s">
        <v>8515</v>
      </c>
      <c r="M630" s="709"/>
      <c r="N630" s="709">
        <v>8508670</v>
      </c>
      <c r="O630" s="711">
        <f t="shared" si="42"/>
        <v>7710864.9799999995</v>
      </c>
    </row>
    <row r="631" spans="1:16" ht="24" x14ac:dyDescent="0.3">
      <c r="A631" s="737"/>
      <c r="B631" s="745"/>
      <c r="C631" s="745"/>
      <c r="D631" s="717"/>
      <c r="E631" s="709"/>
      <c r="F631" s="737"/>
      <c r="G631" s="737"/>
      <c r="I631" s="707">
        <v>45644</v>
      </c>
      <c r="J631" s="839"/>
      <c r="K631" s="839"/>
      <c r="L631" s="719" t="s">
        <v>8525</v>
      </c>
      <c r="M631" s="709">
        <v>500000</v>
      </c>
      <c r="N631" s="737"/>
      <c r="O631" s="711">
        <f t="shared" si="42"/>
        <v>7210864.9799999995</v>
      </c>
    </row>
    <row r="632" spans="1:16" x14ac:dyDescent="0.3">
      <c r="A632" s="737"/>
      <c r="B632" s="745"/>
      <c r="C632" s="745"/>
      <c r="D632" s="717"/>
      <c r="E632" s="709"/>
      <c r="F632" s="737"/>
      <c r="G632" s="737"/>
      <c r="I632" s="737"/>
      <c r="J632" s="739"/>
      <c r="K632" s="739"/>
      <c r="L632" s="719"/>
      <c r="M632" s="709"/>
      <c r="N632" s="737"/>
      <c r="O632" s="737"/>
    </row>
    <row r="633" spans="1:16" x14ac:dyDescent="0.3">
      <c r="A633" s="737"/>
      <c r="B633" s="745"/>
      <c r="C633" s="745"/>
      <c r="D633" s="717"/>
      <c r="E633" s="709"/>
      <c r="F633" s="737"/>
      <c r="G633" s="737"/>
      <c r="I633" s="737"/>
      <c r="J633" s="739"/>
      <c r="K633" s="739"/>
      <c r="L633" s="719"/>
      <c r="M633" s="709"/>
      <c r="N633" s="737"/>
      <c r="O633" s="737"/>
    </row>
    <row r="634" spans="1:16" x14ac:dyDescent="0.3">
      <c r="A634" s="737"/>
      <c r="B634" s="745"/>
      <c r="C634" s="745"/>
      <c r="D634" s="717"/>
      <c r="E634" s="709"/>
      <c r="F634" s="737"/>
      <c r="G634" s="737"/>
      <c r="I634" s="737"/>
      <c r="J634" s="739"/>
      <c r="K634" s="739"/>
      <c r="L634" s="719"/>
      <c r="M634" s="709"/>
      <c r="N634" s="737"/>
      <c r="O634" s="737"/>
    </row>
    <row r="635" spans="1:16" x14ac:dyDescent="0.3">
      <c r="A635" s="737"/>
      <c r="B635" s="745"/>
      <c r="C635" s="745"/>
      <c r="D635" s="717"/>
      <c r="E635" s="709"/>
      <c r="F635" s="737"/>
      <c r="G635" s="737"/>
      <c r="I635" s="737"/>
      <c r="J635" s="739"/>
      <c r="K635" s="739"/>
      <c r="L635" s="719"/>
      <c r="M635" s="709"/>
      <c r="N635" s="737"/>
      <c r="O635" s="737"/>
    </row>
    <row r="636" spans="1:16" x14ac:dyDescent="0.3">
      <c r="A636" s="737"/>
      <c r="B636" s="745"/>
      <c r="C636" s="745"/>
      <c r="D636" s="717"/>
      <c r="E636" s="709"/>
      <c r="F636" s="737"/>
      <c r="G636" s="737"/>
      <c r="I636" s="737"/>
      <c r="J636" s="739"/>
      <c r="K636" s="739"/>
      <c r="L636" s="719"/>
      <c r="M636" s="709"/>
      <c r="N636" s="737"/>
      <c r="O636" s="737"/>
    </row>
    <row r="637" spans="1:16" x14ac:dyDescent="0.3">
      <c r="A637" s="737"/>
      <c r="B637" s="745"/>
      <c r="C637" s="745"/>
      <c r="D637" s="717"/>
      <c r="E637" s="709"/>
      <c r="F637" s="737"/>
      <c r="G637" s="737"/>
      <c r="I637" s="737"/>
      <c r="J637" s="739"/>
      <c r="K637" s="739"/>
      <c r="L637" s="719"/>
      <c r="M637" s="709"/>
      <c r="N637" s="737"/>
      <c r="O637" s="737"/>
    </row>
    <row r="638" spans="1:16" x14ac:dyDescent="0.3">
      <c r="A638" s="737"/>
      <c r="B638" s="745"/>
      <c r="C638" s="745"/>
      <c r="D638" s="717"/>
      <c r="E638" s="709"/>
      <c r="F638" s="737"/>
      <c r="G638" s="737"/>
      <c r="I638" s="737"/>
      <c r="J638" s="739"/>
      <c r="K638" s="739"/>
      <c r="L638" s="719"/>
      <c r="M638" s="709"/>
      <c r="N638" s="737"/>
      <c r="O638" s="737"/>
    </row>
    <row r="639" spans="1:16" x14ac:dyDescent="0.3">
      <c r="A639" s="737"/>
      <c r="B639" s="745"/>
      <c r="C639" s="745"/>
      <c r="D639" s="717"/>
      <c r="E639" s="709"/>
      <c r="F639" s="737"/>
      <c r="G639" s="737"/>
      <c r="I639" s="737"/>
      <c r="J639" s="739"/>
      <c r="K639" s="739"/>
      <c r="L639" s="719"/>
      <c r="M639" s="709"/>
      <c r="N639" s="737"/>
      <c r="O639" s="737"/>
    </row>
    <row r="640" spans="1:16" x14ac:dyDescent="0.3">
      <c r="A640" s="737"/>
      <c r="B640" s="745"/>
      <c r="C640" s="745"/>
      <c r="D640" s="717"/>
      <c r="E640" s="709"/>
      <c r="F640" s="737"/>
      <c r="G640" s="737"/>
      <c r="I640" s="737"/>
      <c r="J640" s="739"/>
      <c r="K640" s="739"/>
      <c r="L640" s="719"/>
      <c r="M640" s="709"/>
      <c r="N640" s="737"/>
      <c r="O640" s="737"/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37"/>
      <c r="J641" s="739"/>
      <c r="K641" s="739"/>
      <c r="L641" s="719"/>
      <c r="M641" s="709"/>
      <c r="N641" s="737"/>
      <c r="O641" s="737"/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37"/>
      <c r="J642" s="739"/>
      <c r="K642" s="739"/>
      <c r="L642" s="719"/>
      <c r="M642" s="709"/>
      <c r="N642" s="737"/>
      <c r="O642" s="737"/>
    </row>
    <row r="643" spans="1:15" x14ac:dyDescent="0.3">
      <c r="A643" s="737"/>
      <c r="B643" s="745"/>
      <c r="C643" s="745"/>
      <c r="D643" s="717"/>
      <c r="E643" s="709"/>
      <c r="F643" s="737"/>
      <c r="G643" s="737"/>
      <c r="I643" s="737"/>
      <c r="J643" s="739"/>
      <c r="K643" s="739"/>
      <c r="L643" s="719"/>
      <c r="M643" s="709"/>
      <c r="N643" s="737"/>
      <c r="O643" s="737"/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37"/>
      <c r="J644" s="739"/>
      <c r="K644" s="739"/>
      <c r="L644" s="719"/>
      <c r="M644" s="709"/>
      <c r="N644" s="737"/>
      <c r="O644" s="737"/>
    </row>
    <row r="645" spans="1:15" x14ac:dyDescent="0.3">
      <c r="A645" s="737"/>
      <c r="B645" s="745"/>
      <c r="C645" s="745"/>
      <c r="D645" s="717"/>
      <c r="E645" s="709"/>
      <c r="F645" s="737"/>
      <c r="G645" s="737"/>
      <c r="I645" s="737"/>
      <c r="J645" s="739"/>
      <c r="K645" s="739"/>
      <c r="L645" s="719"/>
      <c r="M645" s="709"/>
      <c r="N645" s="737"/>
      <c r="O645" s="737"/>
    </row>
    <row r="646" spans="1:15" x14ac:dyDescent="0.3">
      <c r="A646" s="737"/>
      <c r="B646" s="745"/>
      <c r="C646" s="745"/>
      <c r="D646" s="717"/>
      <c r="E646" s="709"/>
      <c r="F646" s="737"/>
      <c r="G646" s="737"/>
      <c r="I646" s="737"/>
      <c r="J646" s="739"/>
      <c r="K646" s="739"/>
      <c r="L646" s="719"/>
      <c r="M646" s="709"/>
      <c r="N646" s="737"/>
      <c r="O646" s="737"/>
    </row>
    <row r="647" spans="1:15" x14ac:dyDescent="0.3">
      <c r="A647" s="737"/>
      <c r="B647" s="745"/>
      <c r="C647" s="745"/>
      <c r="D647" s="717"/>
      <c r="E647" s="709"/>
      <c r="F647" s="737"/>
      <c r="G647" s="737"/>
      <c r="I647" s="737"/>
      <c r="J647" s="739"/>
      <c r="K647" s="739"/>
      <c r="L647" s="719"/>
      <c r="M647" s="709"/>
      <c r="N647" s="737"/>
      <c r="O647" s="737"/>
    </row>
    <row r="648" spans="1:15" x14ac:dyDescent="0.3">
      <c r="A648" s="737"/>
      <c r="B648" s="745"/>
      <c r="C648" s="745"/>
      <c r="D648" s="717"/>
      <c r="E648" s="709"/>
      <c r="F648" s="737"/>
      <c r="G648" s="737"/>
      <c r="I648" s="737"/>
      <c r="J648" s="739"/>
      <c r="K648" s="739"/>
      <c r="L648" s="719"/>
      <c r="M648" s="709"/>
      <c r="N648" s="737"/>
      <c r="O648" s="737"/>
    </row>
    <row r="649" spans="1:15" x14ac:dyDescent="0.3">
      <c r="A649" s="737"/>
      <c r="B649" s="745"/>
      <c r="C649" s="745"/>
      <c r="D649" s="717"/>
      <c r="E649" s="709"/>
      <c r="F649" s="737"/>
      <c r="G649" s="737"/>
      <c r="I649" s="737"/>
      <c r="J649" s="739"/>
      <c r="K649" s="739"/>
      <c r="L649" s="719"/>
      <c r="M649" s="709"/>
      <c r="N649" s="737"/>
      <c r="O649" s="737"/>
    </row>
    <row r="650" spans="1:15" x14ac:dyDescent="0.3">
      <c r="A650" s="737"/>
      <c r="B650" s="745"/>
      <c r="C650" s="745"/>
      <c r="D650" s="717"/>
      <c r="E650" s="709"/>
      <c r="F650" s="737"/>
      <c r="G650" s="737"/>
      <c r="I650" s="737"/>
      <c r="J650" s="739"/>
      <c r="K650" s="739"/>
      <c r="L650" s="719"/>
      <c r="M650" s="709"/>
      <c r="N650" s="737"/>
      <c r="O650" s="737"/>
    </row>
    <row r="651" spans="1:15" x14ac:dyDescent="0.3">
      <c r="A651" s="737"/>
      <c r="B651" s="745"/>
      <c r="C651" s="745"/>
      <c r="D651" s="717"/>
      <c r="E651" s="709"/>
      <c r="F651" s="737"/>
      <c r="G651" s="737"/>
      <c r="I651" s="737"/>
      <c r="J651" s="739"/>
      <c r="K651" s="739"/>
      <c r="L651" s="719"/>
      <c r="M651" s="709"/>
      <c r="N651" s="737"/>
      <c r="O651" s="737"/>
    </row>
    <row r="652" spans="1:15" x14ac:dyDescent="0.3">
      <c r="A652" s="737"/>
      <c r="B652" s="745"/>
      <c r="C652" s="745"/>
      <c r="D652" s="717"/>
      <c r="E652" s="709"/>
      <c r="F652" s="737"/>
      <c r="G652" s="737"/>
      <c r="I652" s="737"/>
      <c r="J652" s="739"/>
      <c r="K652" s="739"/>
      <c r="L652" s="719"/>
      <c r="M652" s="709"/>
      <c r="N652" s="737"/>
      <c r="O652" s="737"/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37"/>
      <c r="J653" s="739"/>
      <c r="K653" s="739"/>
      <c r="L653" s="719"/>
      <c r="M653" s="709"/>
      <c r="N653" s="737"/>
      <c r="O653" s="737"/>
    </row>
    <row r="654" spans="1:15" x14ac:dyDescent="0.3">
      <c r="A654" s="737"/>
      <c r="B654" s="745"/>
      <c r="C654" s="745"/>
      <c r="D654" s="717"/>
      <c r="E654" s="709"/>
      <c r="F654" s="737"/>
      <c r="G654" s="737"/>
      <c r="I654" s="737"/>
      <c r="J654" s="739"/>
      <c r="K654" s="739"/>
      <c r="L654" s="719"/>
      <c r="M654" s="709"/>
      <c r="N654" s="737"/>
      <c r="O654" s="737"/>
    </row>
    <row r="655" spans="1:15" x14ac:dyDescent="0.3">
      <c r="A655" s="737"/>
      <c r="B655" s="745"/>
      <c r="C655" s="745"/>
      <c r="D655" s="717"/>
      <c r="E655" s="709"/>
      <c r="F655" s="737"/>
      <c r="G655" s="737"/>
      <c r="I655" s="737"/>
      <c r="J655" s="739"/>
      <c r="K655" s="739"/>
      <c r="L655" s="719"/>
      <c r="M655" s="709"/>
      <c r="N655" s="737"/>
      <c r="O655" s="737"/>
    </row>
    <row r="656" spans="1:15" x14ac:dyDescent="0.3">
      <c r="A656" s="737"/>
      <c r="B656" s="745"/>
      <c r="C656" s="745"/>
      <c r="D656" s="717"/>
      <c r="E656" s="709"/>
      <c r="F656" s="737"/>
      <c r="G656" s="737"/>
      <c r="I656" s="737"/>
      <c r="J656" s="739"/>
      <c r="K656" s="739"/>
      <c r="L656" s="719"/>
      <c r="M656" s="709"/>
      <c r="N656" s="737"/>
      <c r="O656" s="737"/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37"/>
      <c r="J657" s="739"/>
      <c r="K657" s="739"/>
      <c r="L657" s="719"/>
      <c r="M657" s="709"/>
      <c r="N657" s="737"/>
      <c r="O657" s="737"/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37"/>
      <c r="J658" s="739"/>
      <c r="K658" s="739"/>
      <c r="L658" s="719"/>
      <c r="M658" s="709"/>
      <c r="N658" s="737"/>
      <c r="O658" s="737"/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37"/>
      <c r="J659" s="739"/>
      <c r="K659" s="739"/>
      <c r="L659" s="719"/>
      <c r="M659" s="709"/>
      <c r="N659" s="737"/>
      <c r="O659" s="737"/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</sheetData>
  <autoFilter ref="A2:O58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8" t="s">
        <v>37</v>
      </c>
      <c r="B1" s="799"/>
      <c r="C1" s="799"/>
      <c r="D1" s="799"/>
      <c r="E1" s="799"/>
      <c r="F1" s="799"/>
      <c r="G1" s="799"/>
      <c r="H1" s="799"/>
      <c r="I1" s="799"/>
      <c r="J1" s="799"/>
      <c r="K1" s="799"/>
      <c r="L1" s="799"/>
      <c r="M1" s="20"/>
      <c r="N1" s="21"/>
    </row>
    <row r="2" spans="1:14" ht="30.75" customHeight="1" x14ac:dyDescent="0.25">
      <c r="A2" s="800" t="s">
        <v>38</v>
      </c>
      <c r="B2" s="801"/>
      <c r="C2" s="801"/>
      <c r="D2" s="801"/>
      <c r="E2" s="801"/>
      <c r="F2" s="801"/>
      <c r="G2" s="801"/>
      <c r="H2" s="801"/>
      <c r="I2" s="801"/>
      <c r="J2" s="801"/>
      <c r="K2" s="801"/>
      <c r="L2" s="801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6" t="s">
        <v>7051</v>
      </c>
      <c r="B62" s="797"/>
      <c r="C62" s="797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521" activePane="bottomLeft" state="frozen"/>
      <selection pane="bottomLeft" activeCell="C544" sqref="C54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9" t="s">
        <v>65</v>
      </c>
      <c r="C4" s="810"/>
      <c r="D4" s="810"/>
      <c r="E4" s="810"/>
      <c r="F4" s="811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9" t="s">
        <v>65</v>
      </c>
      <c r="C7" s="810"/>
      <c r="D7" s="810"/>
      <c r="E7" s="810"/>
      <c r="F7" s="811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9" t="s">
        <v>65</v>
      </c>
      <c r="C9" s="810"/>
      <c r="D9" s="810"/>
      <c r="E9" s="810"/>
      <c r="F9" s="811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9" t="s">
        <v>65</v>
      </c>
      <c r="C10" s="810"/>
      <c r="D10" s="810"/>
      <c r="E10" s="810"/>
      <c r="F10" s="811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9" t="s">
        <v>65</v>
      </c>
      <c r="C11" s="810"/>
      <c r="D11" s="810"/>
      <c r="E11" s="810"/>
      <c r="F11" s="811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9" t="s">
        <v>65</v>
      </c>
      <c r="C18" s="810"/>
      <c r="D18" s="810"/>
      <c r="E18" s="810"/>
      <c r="F18" s="811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9" t="s">
        <v>65</v>
      </c>
      <c r="C19" s="810"/>
      <c r="D19" s="810"/>
      <c r="E19" s="810"/>
      <c r="F19" s="811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9" t="s">
        <v>65</v>
      </c>
      <c r="C20" s="810"/>
      <c r="D20" s="810"/>
      <c r="E20" s="810"/>
      <c r="F20" s="811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9" t="s">
        <v>65</v>
      </c>
      <c r="C26" s="810"/>
      <c r="D26" s="810"/>
      <c r="E26" s="810"/>
      <c r="F26" s="811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9" t="s">
        <v>65</v>
      </c>
      <c r="C31" s="810"/>
      <c r="D31" s="810"/>
      <c r="E31" s="810"/>
      <c r="F31" s="811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9" t="s">
        <v>65</v>
      </c>
      <c r="C36" s="810"/>
      <c r="D36" s="810"/>
      <c r="E36" s="810"/>
      <c r="F36" s="811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9" t="s">
        <v>65</v>
      </c>
      <c r="C37" s="810"/>
      <c r="D37" s="810"/>
      <c r="E37" s="810"/>
      <c r="F37" s="811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9" t="s">
        <v>65</v>
      </c>
      <c r="C43" s="810"/>
      <c r="D43" s="810"/>
      <c r="E43" s="810"/>
      <c r="F43" s="811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9" t="s">
        <v>65</v>
      </c>
      <c r="C44" s="810"/>
      <c r="D44" s="810"/>
      <c r="E44" s="810"/>
      <c r="F44" s="811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9" t="s">
        <v>65</v>
      </c>
      <c r="C46" s="810"/>
      <c r="D46" s="810"/>
      <c r="E46" s="810"/>
      <c r="F46" s="811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9" t="s">
        <v>65</v>
      </c>
      <c r="C49" s="810"/>
      <c r="D49" s="810"/>
      <c r="E49" s="810"/>
      <c r="F49" s="811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9" t="s">
        <v>65</v>
      </c>
      <c r="C50" s="810"/>
      <c r="D50" s="810"/>
      <c r="E50" s="810"/>
      <c r="F50" s="811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9" t="s">
        <v>65</v>
      </c>
      <c r="C69" s="810"/>
      <c r="D69" s="810"/>
      <c r="E69" s="810"/>
      <c r="F69" s="811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9" t="s">
        <v>65</v>
      </c>
      <c r="C82" s="810"/>
      <c r="D82" s="810"/>
      <c r="E82" s="810"/>
      <c r="F82" s="811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2" t="s">
        <v>7706</v>
      </c>
      <c r="B327" s="813"/>
      <c r="C327" s="813"/>
      <c r="D327" s="813"/>
      <c r="E327" s="813"/>
      <c r="F327" s="813"/>
      <c r="G327" s="813"/>
      <c r="H327" s="814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2" t="s">
        <v>7705</v>
      </c>
      <c r="B353" s="813"/>
      <c r="C353" s="813"/>
      <c r="D353" s="813"/>
      <c r="E353" s="813"/>
      <c r="F353" s="813"/>
      <c r="G353" s="813"/>
      <c r="H353" s="814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2" t="s">
        <v>7745</v>
      </c>
      <c r="B371" s="813"/>
      <c r="C371" s="813"/>
      <c r="D371" s="813"/>
      <c r="E371" s="813"/>
      <c r="F371" s="813"/>
      <c r="G371" s="813"/>
      <c r="H371" s="814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5" t="s">
        <v>7907</v>
      </c>
      <c r="B384" s="816"/>
      <c r="C384" s="816"/>
      <c r="D384" s="816"/>
      <c r="E384" s="816"/>
      <c r="F384" s="816"/>
      <c r="G384" s="816"/>
      <c r="H384" s="651"/>
    </row>
    <row r="385" spans="1:9" s="7" customFormat="1" ht="28.5" x14ac:dyDescent="0.25">
      <c r="A385" s="815"/>
      <c r="B385" s="816"/>
      <c r="C385" s="816"/>
      <c r="D385" s="816"/>
      <c r="E385" s="816"/>
      <c r="F385" s="816"/>
      <c r="G385" s="816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2" t="s">
        <v>7907</v>
      </c>
      <c r="B391" s="803"/>
      <c r="C391" s="803"/>
      <c r="D391" s="803"/>
      <c r="E391" s="803"/>
      <c r="F391" s="803"/>
      <c r="G391" s="803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4" t="s">
        <v>7792</v>
      </c>
      <c r="B399" s="805"/>
      <c r="C399" s="805"/>
      <c r="D399" s="805"/>
      <c r="E399" s="805"/>
      <c r="F399" s="805"/>
      <c r="G399" s="805"/>
      <c r="H399" s="806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5" t="s">
        <v>7849</v>
      </c>
      <c r="B410" s="816"/>
      <c r="C410" s="816"/>
      <c r="D410" s="816"/>
      <c r="E410" s="816"/>
      <c r="F410" s="816"/>
      <c r="G410" s="816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4" t="s">
        <v>7870</v>
      </c>
      <c r="B424" s="805"/>
      <c r="C424" s="805"/>
      <c r="D424" s="805"/>
      <c r="E424" s="805"/>
      <c r="F424" s="805"/>
      <c r="G424" s="805"/>
      <c r="H424" s="806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7" t="s">
        <v>7920</v>
      </c>
      <c r="K425" s="807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2" t="s">
        <v>7908</v>
      </c>
      <c r="B440" s="803"/>
      <c r="C440" s="803"/>
      <c r="D440" s="803"/>
      <c r="E440" s="803"/>
      <c r="F440" s="803"/>
      <c r="G440" s="803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7" t="s">
        <v>7920</v>
      </c>
      <c r="K442" s="807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4" t="s">
        <v>7946</v>
      </c>
      <c r="B451" s="805"/>
      <c r="C451" s="805"/>
      <c r="D451" s="805"/>
      <c r="E451" s="805"/>
      <c r="F451" s="805"/>
      <c r="G451" s="805"/>
      <c r="H451" s="806"/>
      <c r="J451" s="807" t="s">
        <v>7920</v>
      </c>
      <c r="K451" s="807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2" t="s">
        <v>7953</v>
      </c>
      <c r="B462" s="803"/>
      <c r="C462" s="803"/>
      <c r="D462" s="803"/>
      <c r="E462" s="803"/>
      <c r="F462" s="803"/>
      <c r="G462" s="803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7"/>
      <c r="K464" s="807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4" t="s">
        <v>7955</v>
      </c>
      <c r="B472" s="805"/>
      <c r="C472" s="805"/>
      <c r="D472" s="805"/>
      <c r="E472" s="805"/>
      <c r="F472" s="805"/>
      <c r="G472" s="805"/>
      <c r="H472" s="806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7"/>
      <c r="K477" s="807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2" t="s">
        <v>8168</v>
      </c>
      <c r="B482" s="803"/>
      <c r="C482" s="803"/>
      <c r="D482" s="803"/>
      <c r="E482" s="803"/>
      <c r="F482" s="803"/>
      <c r="G482" s="803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4" t="s">
        <v>8261</v>
      </c>
      <c r="B490" s="805"/>
      <c r="C490" s="805"/>
      <c r="D490" s="805"/>
      <c r="E490" s="805"/>
      <c r="F490" s="805"/>
      <c r="G490" s="805"/>
      <c r="H490" s="806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7"/>
      <c r="K495" s="807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2" t="s">
        <v>8274</v>
      </c>
      <c r="B500" s="803"/>
      <c r="C500" s="803"/>
      <c r="D500" s="803"/>
      <c r="E500" s="803"/>
      <c r="F500" s="803"/>
      <c r="G500" s="803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4" t="s">
        <v>8275</v>
      </c>
      <c r="B509" s="805"/>
      <c r="C509" s="805"/>
      <c r="D509" s="805"/>
      <c r="E509" s="805"/>
      <c r="F509" s="805"/>
      <c r="G509" s="805"/>
      <c r="H509" s="806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7"/>
      <c r="K514" s="807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2" t="s">
        <v>8365</v>
      </c>
      <c r="B519" s="803"/>
      <c r="C519" s="803"/>
      <c r="D519" s="803"/>
      <c r="E519" s="803"/>
      <c r="F519" s="803"/>
      <c r="G519" s="803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>
        <v>45505</v>
      </c>
      <c r="I526" s="7" t="s">
        <v>8259</v>
      </c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4" t="s">
        <v>8275</v>
      </c>
      <c r="B528" s="805"/>
      <c r="C528" s="805"/>
      <c r="D528" s="805"/>
      <c r="E528" s="805"/>
      <c r="F528" s="805"/>
      <c r="G528" s="805"/>
      <c r="H528" s="806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5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7"/>
      <c r="K533" s="807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5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2" t="s">
        <v>8465</v>
      </c>
      <c r="B538" s="803"/>
      <c r="C538" s="803"/>
      <c r="D538" s="803"/>
      <c r="E538" s="803"/>
      <c r="F538" s="803"/>
      <c r="G538" s="803"/>
      <c r="H538" s="644"/>
      <c r="J538" s="632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489">
        <v>1074</v>
      </c>
      <c r="B540" s="756" t="s">
        <v>8516</v>
      </c>
      <c r="G540" s="31"/>
      <c r="H540" s="31"/>
    </row>
    <row r="541" spans="1:11" s="7" customFormat="1" ht="15.75" x14ac:dyDescent="0.25">
      <c r="A541" s="489">
        <v>1075</v>
      </c>
      <c r="B541" s="756" t="s">
        <v>8516</v>
      </c>
      <c r="G541" s="31"/>
      <c r="H541" s="31"/>
    </row>
    <row r="542" spans="1:11" s="7" customFormat="1" ht="15.75" x14ac:dyDescent="0.25">
      <c r="A542" s="489">
        <v>1076</v>
      </c>
      <c r="B542" s="756" t="s">
        <v>8516</v>
      </c>
      <c r="G542" s="31"/>
      <c r="H542" s="31"/>
    </row>
    <row r="543" spans="1:11" s="7" customFormat="1" ht="15" customHeight="1" x14ac:dyDescent="0.25">
      <c r="A543" s="489">
        <v>1077</v>
      </c>
      <c r="B543" s="754" t="s">
        <v>99</v>
      </c>
      <c r="C543" s="410">
        <v>1270000</v>
      </c>
      <c r="D543" s="25">
        <v>0.15</v>
      </c>
      <c r="E543" s="10">
        <f>D543*C543</f>
        <v>190500</v>
      </c>
      <c r="F543" s="10">
        <f>E543+C543</f>
        <v>1460500</v>
      </c>
      <c r="G543" s="450"/>
      <c r="H543" s="627"/>
      <c r="I543" s="7" t="s">
        <v>8473</v>
      </c>
      <c r="K543" s="632"/>
    </row>
    <row r="544" spans="1:11" s="7" customFormat="1" ht="15.75" x14ac:dyDescent="0.25">
      <c r="A544" s="489"/>
      <c r="B544" s="5" t="s">
        <v>119</v>
      </c>
      <c r="C544" s="410">
        <v>34000</v>
      </c>
      <c r="D544" s="25">
        <v>0.15</v>
      </c>
      <c r="E544" s="10">
        <f t="shared" ref="E544:E546" si="88">D544*C544</f>
        <v>5100</v>
      </c>
      <c r="F544" s="10">
        <f t="shared" ref="F544:F546" si="89">E544+C544</f>
        <v>39100</v>
      </c>
      <c r="G544" s="450" t="s">
        <v>7168</v>
      </c>
      <c r="H544" s="31"/>
    </row>
    <row r="545" spans="1:11" s="7" customFormat="1" ht="15.75" x14ac:dyDescent="0.25">
      <c r="A545" s="489"/>
      <c r="B545" s="673" t="s">
        <v>99</v>
      </c>
      <c r="C545" s="410">
        <v>282269</v>
      </c>
      <c r="D545" s="25">
        <v>0.15</v>
      </c>
      <c r="E545" s="10">
        <f t="shared" si="88"/>
        <v>42340.35</v>
      </c>
      <c r="F545" s="10">
        <f t="shared" si="89"/>
        <v>324609.34999999998</v>
      </c>
      <c r="G545" s="450" t="s">
        <v>7168</v>
      </c>
      <c r="H545" s="31"/>
    </row>
    <row r="546" spans="1:11" s="7" customFormat="1" ht="15.75" x14ac:dyDescent="0.25">
      <c r="A546" s="489"/>
      <c r="B546" s="5" t="s">
        <v>119</v>
      </c>
      <c r="C546" s="410">
        <v>374000</v>
      </c>
      <c r="D546" s="25">
        <v>0.15</v>
      </c>
      <c r="E546" s="10">
        <f t="shared" si="88"/>
        <v>56100</v>
      </c>
      <c r="F546" s="10">
        <f t="shared" si="89"/>
        <v>430100</v>
      </c>
      <c r="G546" s="450" t="s">
        <v>7168</v>
      </c>
      <c r="H546" s="31"/>
    </row>
    <row r="547" spans="1:11" s="7" customFormat="1" ht="15" customHeight="1" x14ac:dyDescent="0.25">
      <c r="A547" s="489">
        <v>1055</v>
      </c>
      <c r="B547" s="751" t="s">
        <v>7438</v>
      </c>
      <c r="C547" s="10">
        <v>18000</v>
      </c>
      <c r="D547" s="25">
        <v>0.15</v>
      </c>
      <c r="E547" s="10">
        <f>D547*C547</f>
        <v>2700</v>
      </c>
      <c r="F547" s="10">
        <f>E547+C547</f>
        <v>20700</v>
      </c>
      <c r="G547" s="450" t="s">
        <v>7168</v>
      </c>
      <c r="H547" s="627">
        <v>45505</v>
      </c>
      <c r="I547" s="7" t="s">
        <v>7940</v>
      </c>
      <c r="K547" s="590"/>
    </row>
    <row r="548" spans="1:11" s="7" customFormat="1" ht="15" customHeight="1" x14ac:dyDescent="0.25">
      <c r="A548" s="489">
        <v>1056</v>
      </c>
      <c r="B548" s="751" t="s">
        <v>64</v>
      </c>
      <c r="C548" s="410">
        <v>209750</v>
      </c>
      <c r="D548" s="25">
        <v>0.15</v>
      </c>
      <c r="E548" s="10">
        <f>D548*C548</f>
        <v>31462.5</v>
      </c>
      <c r="F548" s="10">
        <f>E548+C548</f>
        <v>241212.5</v>
      </c>
      <c r="G548" s="450" t="s">
        <v>7168</v>
      </c>
      <c r="H548" s="627">
        <v>45505</v>
      </c>
      <c r="I548" s="7" t="s">
        <v>8126</v>
      </c>
      <c r="K548" s="632"/>
    </row>
    <row r="549" spans="1:11" s="7" customFormat="1" ht="15.75" x14ac:dyDescent="0.25">
      <c r="A549" s="31"/>
      <c r="G549" s="31"/>
      <c r="H549" s="31"/>
      <c r="J549" s="755" t="s">
        <v>7890</v>
      </c>
      <c r="K549" s="632">
        <v>377046</v>
      </c>
    </row>
    <row r="550" spans="1:11" s="7" customFormat="1" ht="23.25" x14ac:dyDescent="0.25">
      <c r="A550" s="804" t="s">
        <v>8275</v>
      </c>
      <c r="B550" s="805"/>
      <c r="C550" s="805"/>
      <c r="D550" s="805"/>
      <c r="E550" s="805"/>
      <c r="F550" s="805"/>
      <c r="G550" s="805"/>
      <c r="H550" s="806"/>
      <c r="I550" s="808" t="s">
        <v>8514</v>
      </c>
      <c r="J550" s="615">
        <v>0.18</v>
      </c>
      <c r="K550" s="632">
        <f>K549*18%</f>
        <v>67868.28</v>
      </c>
    </row>
    <row r="551" spans="1:11" s="7" customFormat="1" ht="15.75" x14ac:dyDescent="0.25">
      <c r="A551" s="645"/>
      <c r="B551" s="646"/>
      <c r="C551" s="647">
        <f>SUM(C544:C548)</f>
        <v>918019</v>
      </c>
      <c r="D551" s="648"/>
      <c r="E551" s="657" t="s">
        <v>7620</v>
      </c>
      <c r="F551" s="657"/>
      <c r="G551" s="650"/>
      <c r="H551" s="651"/>
      <c r="I551" s="808"/>
      <c r="K551" s="590">
        <f>K550+K549</f>
        <v>444914.28</v>
      </c>
    </row>
    <row r="552" spans="1:11" s="7" customFormat="1" ht="15.75" x14ac:dyDescent="0.25">
      <c r="A552" s="645"/>
      <c r="B552" s="658" t="s">
        <v>7754</v>
      </c>
      <c r="C552" s="647">
        <f>C551*60%</f>
        <v>550811.4</v>
      </c>
      <c r="D552" s="648"/>
      <c r="E552" s="647"/>
      <c r="F552" s="647"/>
      <c r="G552" s="650" t="s">
        <v>7663</v>
      </c>
      <c r="H552" s="659">
        <f>SUM(E544:E546)</f>
        <v>103540.35</v>
      </c>
      <c r="I552" s="808"/>
      <c r="K552" s="632"/>
    </row>
    <row r="553" spans="1:11" s="7" customFormat="1" ht="15.75" x14ac:dyDescent="0.25">
      <c r="A553" s="645"/>
      <c r="B553" s="658" t="s">
        <v>7753</v>
      </c>
      <c r="C553" s="647">
        <f>C551*40%</f>
        <v>367207.60000000003</v>
      </c>
      <c r="D553" s="648"/>
      <c r="E553" s="660"/>
      <c r="F553" s="660">
        <f>K549+K554</f>
        <v>597668</v>
      </c>
      <c r="G553" s="661">
        <v>0.8</v>
      </c>
      <c r="H553" s="662">
        <f>H552*80%</f>
        <v>82832.280000000013</v>
      </c>
      <c r="I553" s="808"/>
      <c r="J553" s="807"/>
      <c r="K553" s="807"/>
    </row>
    <row r="554" spans="1:11" s="7" customFormat="1" ht="15.75" x14ac:dyDescent="0.25">
      <c r="A554" s="645"/>
      <c r="B554" s="658"/>
      <c r="C554" s="647"/>
      <c r="D554" s="648"/>
      <c r="E554" s="663">
        <v>0.15</v>
      </c>
      <c r="F554" s="660">
        <f>F553*15%</f>
        <v>89650.2</v>
      </c>
      <c r="G554" s="650"/>
      <c r="H554" s="651"/>
      <c r="I554" s="808"/>
      <c r="J554" s="755" t="s">
        <v>7890</v>
      </c>
      <c r="K554" s="632">
        <v>220622</v>
      </c>
    </row>
    <row r="555" spans="1:11" s="7" customFormat="1" ht="15.75" x14ac:dyDescent="0.25">
      <c r="A555" s="645"/>
      <c r="B555" s="658" t="s">
        <v>7665</v>
      </c>
      <c r="C555" s="647">
        <f>C552</f>
        <v>550811.4</v>
      </c>
      <c r="D555" s="648"/>
      <c r="E555" s="660"/>
      <c r="F555" s="660"/>
      <c r="G555" s="650" t="s">
        <v>7881</v>
      </c>
      <c r="H555" s="659">
        <f>F554</f>
        <v>89650.2</v>
      </c>
      <c r="I555" s="808"/>
      <c r="J555" s="615">
        <v>0.18</v>
      </c>
      <c r="K555" s="632">
        <f>K554*18%</f>
        <v>39711.96</v>
      </c>
    </row>
    <row r="556" spans="1:11" s="7" customFormat="1" ht="15.75" x14ac:dyDescent="0.25">
      <c r="A556" s="645"/>
      <c r="B556" s="658" t="s">
        <v>7623</v>
      </c>
      <c r="C556" s="647">
        <f>C555</f>
        <v>550811.4</v>
      </c>
      <c r="D556" s="648"/>
      <c r="E556" s="663"/>
      <c r="F556" s="660"/>
      <c r="G556" s="650" t="s">
        <v>7882</v>
      </c>
      <c r="H556" s="659">
        <f>H553-H555</f>
        <v>-6817.9199999999837</v>
      </c>
      <c r="I556" s="808"/>
      <c r="K556" s="590">
        <f>K555+K554</f>
        <v>260333.96</v>
      </c>
    </row>
    <row r="557" spans="1:11" s="7" customFormat="1" ht="15.75" x14ac:dyDescent="0.25">
      <c r="A557" s="645"/>
      <c r="B557" s="664">
        <v>0.22</v>
      </c>
      <c r="C557" s="647">
        <f>C556*22%</f>
        <v>121178.508</v>
      </c>
      <c r="D557" s="648"/>
      <c r="E557" s="663"/>
      <c r="F557" s="660"/>
      <c r="G557" s="650"/>
      <c r="H557" s="651"/>
      <c r="I557" s="808"/>
    </row>
    <row r="558" spans="1:11" s="7" customFormat="1" ht="16.5" thickBot="1" x14ac:dyDescent="0.3">
      <c r="A558" s="618"/>
      <c r="B558" s="698"/>
      <c r="C558" s="698"/>
      <c r="D558" s="698"/>
      <c r="E558" s="698"/>
      <c r="F558" s="698"/>
      <c r="G558" s="699"/>
      <c r="H558" s="700"/>
    </row>
    <row r="559" spans="1:11" s="7" customFormat="1" ht="15.75" x14ac:dyDescent="0.25">
      <c r="A559" s="31"/>
      <c r="G559" s="31"/>
      <c r="H559" s="31"/>
    </row>
    <row r="560" spans="1:11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  <c r="J589"/>
      <c r="K589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50"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62:G462"/>
    <mergeCell ref="J464:K464"/>
    <mergeCell ref="A472:H472"/>
    <mergeCell ref="J477:K477"/>
    <mergeCell ref="A482:G482"/>
    <mergeCell ref="A538:G538"/>
    <mergeCell ref="A550:H550"/>
    <mergeCell ref="J553:K553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50:I557"/>
  </mergeCells>
  <conditionalFormatting sqref="G1:G324 G326 G328:G352 G354:G370 G372:G383 G386:G388 G392:G398 G400:G409 G411:G423 G425:G439 G441:G450 G452:G461 G463:G471 G473:G481 G483:G489 G491:G499 G501:G508 G510:G518 G520:G527 G529:G537 G539:G549 G55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P12" sqref="P12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2" t="s">
        <v>6983</v>
      </c>
      <c r="B1" s="833"/>
      <c r="C1" s="833"/>
      <c r="D1" s="833"/>
      <c r="E1" s="834"/>
      <c r="G1" s="838" t="s">
        <v>6984</v>
      </c>
      <c r="H1" s="838"/>
      <c r="I1" s="838"/>
      <c r="J1" s="838"/>
      <c r="K1" s="324"/>
      <c r="L1" s="817" t="s">
        <v>7290</v>
      </c>
      <c r="M1" s="817"/>
      <c r="N1" s="817"/>
      <c r="O1" s="817"/>
      <c r="P1" s="817"/>
      <c r="R1" s="817" t="s">
        <v>6986</v>
      </c>
      <c r="S1" s="817"/>
      <c r="T1" s="817"/>
      <c r="U1" s="817"/>
    </row>
    <row r="2" spans="1:28" ht="28.15" customHeight="1" x14ac:dyDescent="0.25">
      <c r="A2" s="835"/>
      <c r="B2" s="836"/>
      <c r="C2" s="836"/>
      <c r="D2" s="836"/>
      <c r="E2" s="837"/>
      <c r="G2" s="838"/>
      <c r="H2" s="838"/>
      <c r="I2" s="838"/>
      <c r="J2" s="838"/>
      <c r="K2" s="324"/>
      <c r="L2" s="817"/>
      <c r="M2" s="817"/>
      <c r="N2" s="817"/>
      <c r="O2" s="817"/>
      <c r="P2" s="817"/>
      <c r="R2" s="817"/>
      <c r="S2" s="817"/>
      <c r="T2" s="817"/>
      <c r="U2" s="817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1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45474</v>
      </c>
      <c r="S10" s="339">
        <v>34850</v>
      </c>
      <c r="T10" s="325" t="s">
        <v>7353</v>
      </c>
      <c r="U10" s="352" t="s">
        <v>8152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45505</v>
      </c>
      <c r="S11" s="339">
        <v>34850</v>
      </c>
      <c r="T11" s="325" t="s">
        <v>7353</v>
      </c>
      <c r="U11" s="352" t="s">
        <v>8257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8239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8366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8475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32" t="s">
        <v>6983</v>
      </c>
      <c r="B36" s="833"/>
      <c r="C36" s="833"/>
      <c r="D36" s="833"/>
      <c r="E36" s="834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5"/>
      <c r="B37" s="836"/>
      <c r="C37" s="836"/>
      <c r="D37" s="836"/>
      <c r="E37" s="837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7" t="s">
        <v>6986</v>
      </c>
      <c r="S38" s="817"/>
      <c r="T38" s="817"/>
      <c r="U38" s="817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7"/>
      <c r="S39" s="817"/>
      <c r="T39" s="817"/>
      <c r="U39" s="817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7" t="s">
        <v>7022</v>
      </c>
      <c r="H44" s="817"/>
      <c r="I44" s="817"/>
      <c r="J44" s="817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7"/>
      <c r="H45" s="817"/>
      <c r="I45" s="817"/>
      <c r="J45" s="817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7" t="s">
        <v>6985</v>
      </c>
      <c r="M50" s="817"/>
      <c r="N50" s="817"/>
      <c r="O50" s="817"/>
      <c r="P50" s="817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8" t="s">
        <v>7031</v>
      </c>
      <c r="H51" s="818"/>
      <c r="I51" s="818"/>
      <c r="J51" s="407">
        <f>J49+I48</f>
        <v>73164</v>
      </c>
      <c r="K51" s="406"/>
      <c r="L51" s="817"/>
      <c r="M51" s="817"/>
      <c r="N51" s="817"/>
      <c r="O51" s="817"/>
      <c r="P51" s="817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32" t="s">
        <v>7009</v>
      </c>
      <c r="B53" s="833"/>
      <c r="C53" s="833"/>
      <c r="D53" s="833"/>
      <c r="E53" s="834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5"/>
      <c r="B54" s="836"/>
      <c r="C54" s="836"/>
      <c r="D54" s="836"/>
      <c r="E54" s="837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31" t="s">
        <v>6985</v>
      </c>
      <c r="M66" s="831"/>
      <c r="N66" s="831"/>
      <c r="O66" s="831"/>
      <c r="P66" s="831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7"/>
      <c r="M67" s="817"/>
      <c r="N67" s="817"/>
      <c r="O67" s="817"/>
      <c r="P67" s="817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9" t="s">
        <v>7018</v>
      </c>
      <c r="B69" s="820"/>
      <c r="C69" s="820"/>
      <c r="D69" s="820"/>
      <c r="E69" s="821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2"/>
      <c r="B70" s="823"/>
      <c r="C70" s="823"/>
      <c r="D70" s="823"/>
      <c r="E70" s="824"/>
      <c r="L70" s="334">
        <v>43922</v>
      </c>
      <c r="M70" s="335">
        <v>61900</v>
      </c>
      <c r="N70" s="336" t="s">
        <v>214</v>
      </c>
      <c r="O70" s="336"/>
      <c r="P70" s="349"/>
      <c r="R70" s="817" t="s">
        <v>6986</v>
      </c>
      <c r="S70" s="817"/>
      <c r="T70" s="817"/>
      <c r="U70" s="817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7"/>
      <c r="S71" s="817"/>
      <c r="T71" s="817"/>
      <c r="U71" s="817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5">
        <v>30000</v>
      </c>
      <c r="U74" s="828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6"/>
      <c r="U75" s="829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7"/>
      <c r="U76" s="830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7" t="s">
        <v>7022</v>
      </c>
      <c r="M109" s="817"/>
      <c r="N109" s="817"/>
      <c r="O109" s="817"/>
      <c r="P109" s="817"/>
    </row>
    <row r="110" spans="3:16" x14ac:dyDescent="0.25">
      <c r="L110" s="817"/>
      <c r="M110" s="817"/>
      <c r="N110" s="817"/>
      <c r="O110" s="817"/>
      <c r="P110" s="817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8" t="s">
        <v>7031</v>
      </c>
      <c r="M116" s="818"/>
      <c r="N116" s="818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2024-12-18T13:53:54Z</dcterms:modified>
</cp:coreProperties>
</file>